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65524" windowWidth="1992" windowHeight="10176" tabRatio="910" firstSheet="1" activeTab="9"/>
  </bookViews>
  <sheets>
    <sheet name="組合せ (前期)" sheetId="1" r:id="rId1"/>
    <sheet name="組合せ (後期)" sheetId="2" r:id="rId2"/>
    <sheet name="1部後期日程(11チーム)" sheetId="3" r:id="rId3"/>
    <sheet name="星取表(1部)" sheetId="4" r:id="rId4"/>
    <sheet name="2部後期日程(10チーム)" sheetId="5" r:id="rId5"/>
    <sheet name="星取表(2部)" sheetId="6" r:id="rId6"/>
    <sheet name="3部後期日程(10チーム)" sheetId="7" r:id="rId7"/>
    <sheet name="星取表(3部)" sheetId="8" r:id="rId8"/>
    <sheet name="4部後期日程(10チーム)" sheetId="9" r:id="rId9"/>
    <sheet name="星取表(4部)" sheetId="10" r:id="rId10"/>
    <sheet name="駐車証" sheetId="11" r:id="rId11"/>
    <sheet name="会場" sheetId="12" r:id="rId12"/>
  </sheets>
  <definedNames>
    <definedName name="_xlnm.Print_Area" localSheetId="2">'1部後期日程(11チーム)'!$A$1:$T$24</definedName>
    <definedName name="_xlnm.Print_Area" localSheetId="4">'2部後期日程(10チーム)'!$A$1:$Q$23</definedName>
    <definedName name="_xlnm.Print_Area" localSheetId="6">'3部後期日程(10チーム)'!$A$1:$Q$23</definedName>
    <definedName name="_xlnm.Print_Area" localSheetId="8">'4部後期日程(10チーム)'!$A$1:$Q$23</definedName>
    <definedName name="_xlnm.Print_Area" localSheetId="3">'星取表(1部)'!$A$1:$AX$53</definedName>
    <definedName name="_xlnm.Print_Area" localSheetId="1">'組合せ (後期)'!$A$1:$F$43,'組合せ (後期)'!$H$1:$T$43</definedName>
    <definedName name="_xlnm.Print_Area" localSheetId="0">'組合せ (前期)'!$A$1:$F$39</definedName>
  </definedNames>
  <calcPr fullCalcOnLoad="1"/>
</workbook>
</file>

<file path=xl/sharedStrings.xml><?xml version="1.0" encoding="utf-8"?>
<sst xmlns="http://schemas.openxmlformats.org/spreadsheetml/2006/main" count="1898" uniqueCount="361">
  <si>
    <t>勝点表</t>
  </si>
  <si>
    <t>勝</t>
  </si>
  <si>
    <t>負</t>
  </si>
  <si>
    <t>引分</t>
  </si>
  <si>
    <t>敗</t>
  </si>
  <si>
    <t>得点</t>
  </si>
  <si>
    <t>失点</t>
  </si>
  <si>
    <t>勝点</t>
  </si>
  <si>
    <t>星取表</t>
  </si>
  <si>
    <t>得失点</t>
  </si>
  <si>
    <t>月日</t>
  </si>
  <si>
    <t>会場</t>
  </si>
  <si>
    <t>チーム名</t>
  </si>
  <si>
    <t>得失点</t>
  </si>
  <si>
    <t>月　日</t>
  </si>
  <si>
    <t>運営</t>
  </si>
  <si>
    <t>①１０：００～</t>
  </si>
  <si>
    <t>-</t>
  </si>
  <si>
    <t>-</t>
  </si>
  <si>
    <t>-</t>
  </si>
  <si>
    <t>-</t>
  </si>
  <si>
    <t>-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</si>
  <si>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</si>
  <si>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</si>
  <si>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</si>
  <si>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</si>
  <si>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</si>
  <si>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</si>
  <si>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</si>
  <si>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</si>
  <si>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</si>
  <si>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</t>
  </si>
  <si>
    <t>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</si>
  <si>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</si>
  <si>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</si>
  <si>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</si>
  <si>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</si>
  <si>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</si>
  <si>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</si>
  <si>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</si>
  <si>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</si>
  <si>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</si>
  <si>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</si>
  <si>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-</t>
  </si>
  <si>
    <t>－</t>
  </si>
  <si>
    <t>勝点
順位</t>
  </si>
  <si>
    <t>得失   点差</t>
  </si>
  <si>
    <t>得失
順位</t>
  </si>
  <si>
    <t>ﾄｰﾀﾙ
順位</t>
  </si>
  <si>
    <t>位</t>
  </si>
  <si>
    <t>-</t>
  </si>
  <si>
    <t>②１１：００～</t>
  </si>
  <si>
    <t>③１２：００～</t>
  </si>
  <si>
    <t>④１３：００～</t>
  </si>
  <si>
    <t>⑤１４：００～</t>
  </si>
  <si>
    <t>⑥１５：００～</t>
  </si>
  <si>
    <t>《前期日程(4月～6月)》</t>
  </si>
  <si>
    <t>①</t>
  </si>
  <si>
    <t>②</t>
  </si>
  <si>
    <t>③</t>
  </si>
  <si>
    <t>④</t>
  </si>
  <si>
    <t>⑤</t>
  </si>
  <si>
    <t>第11・12節</t>
  </si>
  <si>
    <t>第13・14節</t>
  </si>
  <si>
    <t>第15・16節</t>
  </si>
  <si>
    <t>第17・18節</t>
  </si>
  <si>
    <t>第19・20節</t>
  </si>
  <si>
    <t>《後期日程(7月～10月)》</t>
  </si>
  <si>
    <t>1部</t>
  </si>
  <si>
    <t>2部</t>
  </si>
  <si>
    <t>3部</t>
  </si>
  <si>
    <t>4部</t>
  </si>
  <si>
    <t>前期リーグ 日程調整会議</t>
  </si>
  <si>
    <t>後期リーグ 日程調整会議</t>
  </si>
  <si>
    <t>リーグ反省会議</t>
  </si>
  <si>
    <t>Aパート</t>
  </si>
  <si>
    <t>○</t>
  </si>
  <si>
    <t>●</t>
  </si>
  <si>
    <t>△</t>
  </si>
  <si>
    <t>試合結果</t>
  </si>
  <si>
    <t>星取表</t>
  </si>
  <si>
    <t>戸次</t>
  </si>
  <si>
    <t>別保</t>
  </si>
  <si>
    <t>明野東</t>
  </si>
  <si>
    <t>鴛野</t>
  </si>
  <si>
    <t>金池長浜</t>
  </si>
  <si>
    <t>敷戸</t>
  </si>
  <si>
    <t>滝尾下郡</t>
  </si>
  <si>
    <t>東陽</t>
  </si>
  <si>
    <t>宗方</t>
  </si>
  <si>
    <t>明治</t>
  </si>
  <si>
    <t>明治北</t>
  </si>
  <si>
    <t>桃園</t>
  </si>
  <si>
    <t>組み合わせ</t>
  </si>
  <si>
    <t>No.</t>
  </si>
  <si>
    <t>5部</t>
  </si>
  <si>
    <t>前期結果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</si>
  <si>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</si>
  <si>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</si>
  <si>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</si>
  <si>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</si>
  <si>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</si>
  <si>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</si>
  <si>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</si>
  <si>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</si>
  <si>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</si>
  <si>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</si>
  <si>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順位</t>
  </si>
  <si>
    <t>勝点</t>
  </si>
  <si>
    <t>P</t>
  </si>
  <si>
    <t>Bパート</t>
  </si>
  <si>
    <t>Cパート</t>
  </si>
  <si>
    <t>Dパート</t>
  </si>
  <si>
    <t>チーム数</t>
  </si>
  <si>
    <t>Aパート</t>
  </si>
  <si>
    <t>Eパート</t>
  </si>
  <si>
    <t>Bパート</t>
  </si>
  <si>
    <t>Cパート</t>
  </si>
  <si>
    <t>Dパート</t>
  </si>
  <si>
    <t>勝点
p</t>
  </si>
  <si>
    <t>■勝点ポイント計算表</t>
  </si>
  <si>
    <t>後期結果</t>
  </si>
  <si>
    <t>２部</t>
  </si>
  <si>
    <t>１部</t>
  </si>
  <si>
    <t>３部</t>
  </si>
  <si>
    <t>４部</t>
  </si>
  <si>
    <t>カティオーラ大在</t>
  </si>
  <si>
    <t>リノス</t>
  </si>
  <si>
    <t>アトレチコエラン横瀬</t>
  </si>
  <si>
    <t>MSS</t>
  </si>
  <si>
    <t>カティオーラU-12</t>
  </si>
  <si>
    <t>キングス</t>
  </si>
  <si>
    <t>(日)</t>
  </si>
  <si>
    <t>③１２：００～</t>
  </si>
  <si>
    <t>④１３：００～</t>
  </si>
  <si>
    <t>⑤１４：００～</t>
  </si>
  <si>
    <t>②１１：００～</t>
  </si>
  <si>
    <t>運営委員(正)</t>
  </si>
  <si>
    <t>運営委員(副)</t>
  </si>
  <si>
    <t>こくみん共済U-12サッカーリーグin大分地区 前期日程</t>
  </si>
  <si>
    <t>こくみん共済U-12サッカーリーグin大分地区 後期日程</t>
  </si>
  <si>
    <t>全少県大会大分地区抽選会</t>
  </si>
  <si>
    <t>－</t>
  </si>
  <si>
    <t>明野西</t>
  </si>
  <si>
    <t>豊府</t>
  </si>
  <si>
    <t>三佐</t>
  </si>
  <si>
    <t>吉野</t>
  </si>
  <si>
    <t>リーグ表彰式</t>
  </si>
  <si>
    <t>南大分</t>
  </si>
  <si>
    <t>(仮)10月24日(月)</t>
  </si>
  <si>
    <t>全チーム</t>
  </si>
  <si>
    <t>参加申込み</t>
  </si>
  <si>
    <t>参加費</t>
  </si>
  <si>
    <t>シード</t>
  </si>
  <si>
    <t>不参加</t>
  </si>
  <si>
    <t>明野北FC</t>
  </si>
  <si>
    <t>明野西JFC</t>
  </si>
  <si>
    <t>明野東SSS</t>
  </si>
  <si>
    <t>アトレチコエラン横瀬</t>
  </si>
  <si>
    <t>ヴェルスパ大分 U-12</t>
  </si>
  <si>
    <t>ヴィンクラッソ大分ＦＣ</t>
  </si>
  <si>
    <t>荏隈ＳＳC</t>
  </si>
  <si>
    <t>MＳＳ</t>
  </si>
  <si>
    <t>ＮＦＣ</t>
  </si>
  <si>
    <t>大在SSC</t>
  </si>
  <si>
    <t>大道SSS</t>
  </si>
  <si>
    <t>鴛野SSS</t>
  </si>
  <si>
    <t>賀来JSC</t>
  </si>
  <si>
    <t>春日SSS</t>
  </si>
  <si>
    <t>カティオーラ大在</t>
  </si>
  <si>
    <t>カティオーラ七瀬</t>
  </si>
  <si>
    <t>カティオーラ松岡</t>
  </si>
  <si>
    <t>カティオーラＵ-１2　</t>
  </si>
  <si>
    <t>金池長浜SSS</t>
  </si>
  <si>
    <t>キングスFC</t>
  </si>
  <si>
    <t>敷戸SSS</t>
  </si>
  <si>
    <t>庄内SSS</t>
  </si>
  <si>
    <t>城東SSS</t>
  </si>
  <si>
    <t>城南SSS</t>
  </si>
  <si>
    <t>碩田SSS</t>
  </si>
  <si>
    <t>寒田SSC</t>
  </si>
  <si>
    <t>滝尾下郡SSS</t>
  </si>
  <si>
    <t>田尻SSS</t>
  </si>
  <si>
    <t>鶴崎SSS</t>
  </si>
  <si>
    <t>東陽FC</t>
  </si>
  <si>
    <t>トリニータジュニア</t>
  </si>
  <si>
    <t>ドリームキッズSC</t>
  </si>
  <si>
    <t>西の台JFC</t>
  </si>
  <si>
    <t>挾間JFC</t>
  </si>
  <si>
    <t>判田SSS</t>
  </si>
  <si>
    <t>日岡SSS</t>
  </si>
  <si>
    <t>東大分SSS</t>
  </si>
  <si>
    <t>東稙田SSS</t>
  </si>
  <si>
    <t>戸次SSS</t>
  </si>
  <si>
    <t>別保SFC</t>
  </si>
  <si>
    <t>豊府SSS</t>
  </si>
  <si>
    <t>北郡坂ノ市SSS</t>
  </si>
  <si>
    <t>三佐SSS</t>
  </si>
  <si>
    <t>南大分SS</t>
  </si>
  <si>
    <t>宗方SC</t>
  </si>
  <si>
    <t>明治SSS</t>
  </si>
  <si>
    <t>明治北SSC</t>
  </si>
  <si>
    <t>桃園SSS</t>
  </si>
  <si>
    <t>森岡SSS</t>
  </si>
  <si>
    <t>八幡SSS</t>
  </si>
  <si>
    <t>由布川SSS</t>
  </si>
  <si>
    <t>横瀬西ＳFC</t>
  </si>
  <si>
    <t>吉野FC</t>
  </si>
  <si>
    <t>ライズSC</t>
  </si>
  <si>
    <t>リノスフットサルクラブ</t>
  </si>
  <si>
    <t>FCレガッテ</t>
  </si>
  <si>
    <t>稙田FC</t>
  </si>
  <si>
    <t>合計</t>
  </si>
  <si>
    <t>ブルーウイングFC A</t>
  </si>
  <si>
    <t>ブルーウイングFC B</t>
  </si>
  <si>
    <t>カティオーラ高城 A</t>
  </si>
  <si>
    <t>カティオーラ高城 B</t>
  </si>
  <si>
    <t>トリニータタートルズ A</t>
  </si>
  <si>
    <t>トリニータタートルズ B</t>
  </si>
  <si>
    <t>４パート制　【全41チーム =　10チーム×3パート、11チーム×1パート】</t>
  </si>
  <si>
    <t>3月23日(水)</t>
  </si>
  <si>
    <t>-</t>
  </si>
  <si>
    <t>-</t>
  </si>
  <si>
    <t>-</t>
  </si>
  <si>
    <t>K</t>
  </si>
  <si>
    <t>①１０：００～</t>
  </si>
  <si>
    <t>②１０：５０～</t>
  </si>
  <si>
    <t>③１１：４０～</t>
  </si>
  <si>
    <t>④１２：３０～</t>
  </si>
  <si>
    <t>⑤１３：２０～</t>
  </si>
  <si>
    <t>⑥１４：１０～</t>
  </si>
  <si>
    <t>－</t>
  </si>
  <si>
    <t>－</t>
  </si>
  <si>
    <t>－</t>
  </si>
  <si>
    <t>－</t>
  </si>
  <si>
    <t>－</t>
  </si>
  <si>
    <t>－</t>
  </si>
  <si>
    <t>－</t>
  </si>
  <si>
    <t>－</t>
  </si>
  <si>
    <t>引
分</t>
  </si>
  <si>
    <t>得
点</t>
  </si>
  <si>
    <t>失
点</t>
  </si>
  <si>
    <t>勝
点</t>
  </si>
  <si>
    <t>得失
点差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</si>
  <si>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</si>
  <si>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</si>
  <si>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</si>
  <si>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</si>
  <si>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</si>
  <si>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</si>
  <si>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</si>
  <si>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</si>
  <si>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</si>
  <si>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</si>
  <si>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</si>
  <si>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</si>
  <si>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</si>
  <si>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</si>
  <si>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(仮)11月27日(日)</t>
  </si>
  <si>
    <t>※11チームリーグ用
※下段は主審担当チーム</t>
  </si>
  <si>
    <t>※10チームリーグ用
※下段は主審担当チーム</t>
  </si>
  <si>
    <t>担当:</t>
  </si>
  <si>
    <t>会場:</t>
  </si>
  <si>
    <t>会場:</t>
  </si>
  <si>
    <t>担当:</t>
  </si>
  <si>
    <r>
      <t>&lt;2016年度&gt; こくみん共済U-12サッカーリーグ</t>
    </r>
    <r>
      <rPr>
        <b/>
        <sz val="18"/>
        <color indexed="10"/>
        <rFont val="Yu Gothic UI"/>
        <family val="3"/>
      </rPr>
      <t>in</t>
    </r>
    <r>
      <rPr>
        <b/>
        <sz val="18"/>
        <color indexed="9"/>
        <rFont val="Yu Gothic UI"/>
        <family val="3"/>
      </rPr>
      <t>大分地区</t>
    </r>
  </si>
  <si>
    <t>前期　第1・2節</t>
  </si>
  <si>
    <t>前期　第3・4節</t>
  </si>
  <si>
    <t>前期　第5・6節</t>
  </si>
  <si>
    <t>前期　第7・8節</t>
  </si>
  <si>
    <t>前期　第9・10節</t>
  </si>
  <si>
    <t>南大分、大在東</t>
  </si>
  <si>
    <t>大在東</t>
  </si>
  <si>
    <t>なし</t>
  </si>
  <si>
    <t>使用できる会場</t>
  </si>
  <si>
    <t>※</t>
  </si>
  <si>
    <t>予備日</t>
  </si>
  <si>
    <t>トリニータJr</t>
  </si>
  <si>
    <t>ドリームキッズ</t>
  </si>
  <si>
    <t>ブルーウイングA</t>
  </si>
  <si>
    <t>カティオーラ松岡</t>
  </si>
  <si>
    <t>タートルズA</t>
  </si>
  <si>
    <t>タートルズB</t>
  </si>
  <si>
    <t>ブルーウイングB</t>
  </si>
  <si>
    <t>カティオーラ高城A</t>
  </si>
  <si>
    <t>カティオーラ高城B</t>
  </si>
  <si>
    <t>田尻</t>
  </si>
  <si>
    <t>判田</t>
  </si>
  <si>
    <t>北郡坂ノ市</t>
  </si>
  <si>
    <t>由布川</t>
  </si>
  <si>
    <t>横瀬西</t>
  </si>
  <si>
    <t>レガッテ</t>
  </si>
  <si>
    <t>ヴィンクラッソ</t>
  </si>
  <si>
    <t>ヴェルスパ</t>
  </si>
  <si>
    <t>カティオーラ七瀬</t>
  </si>
  <si>
    <t>鴛野</t>
  </si>
  <si>
    <t>Dパート</t>
  </si>
  <si>
    <t>P</t>
  </si>
  <si>
    <t>戸次</t>
  </si>
  <si>
    <t>キングス</t>
  </si>
  <si>
    <t>ドリームキッズ</t>
  </si>
  <si>
    <t>MSS</t>
  </si>
  <si>
    <t>ヴェルスパ</t>
  </si>
  <si>
    <t>タートルズB</t>
  </si>
  <si>
    <t>豊府</t>
  </si>
  <si>
    <t>北郡坂ノ市</t>
  </si>
  <si>
    <t>レガッテ</t>
  </si>
  <si>
    <t>タートルズA</t>
  </si>
  <si>
    <t>リノス</t>
  </si>
  <si>
    <t>判田</t>
  </si>
  <si>
    <t>ヴィンクラッソ</t>
  </si>
  <si>
    <t>敷戸</t>
  </si>
  <si>
    <t>カティオーラ七瀬</t>
  </si>
  <si>
    <t>11位</t>
  </si>
  <si>
    <t>４部制　【全41チーム =　1部11チーム、2～4部10チーム】</t>
  </si>
  <si>
    <t>No.</t>
  </si>
  <si>
    <t>①</t>
  </si>
  <si>
    <t>後期　第1節</t>
  </si>
  <si>
    <t>②</t>
  </si>
  <si>
    <t>後期　第2節</t>
  </si>
  <si>
    <t>③</t>
  </si>
  <si>
    <t>後期　第3節</t>
  </si>
  <si>
    <t>④</t>
  </si>
  <si>
    <t>後期　第4節</t>
  </si>
  <si>
    <t>⑤</t>
  </si>
  <si>
    <t>後期　第5節</t>
  </si>
  <si>
    <t>１０月　　日　(　)</t>
  </si>
  <si>
    <t>１２月　　日　(　)</t>
  </si>
  <si>
    <t>Eパート</t>
  </si>
  <si>
    <t>１　部</t>
  </si>
  <si>
    <t>後　期</t>
  </si>
  <si>
    <t>後期 第1節</t>
  </si>
  <si>
    <t>後期 第2節</t>
  </si>
  <si>
    <t>後期 第3節</t>
  </si>
  <si>
    <t>後期 第4節</t>
  </si>
  <si>
    <t>後期 第5節</t>
  </si>
  <si>
    <t>10位</t>
  </si>
  <si>
    <t>トリニータU-12</t>
  </si>
  <si>
    <t>ブルーウイングA</t>
  </si>
  <si>
    <t>大在東</t>
  </si>
  <si>
    <t>南大分、七瀬、日岡</t>
  </si>
  <si>
    <t>注意)大在東グラウンドは、運営及び駐車場の都合より、上限を5～6チームとし、使用する面数は1面のみとします。</t>
  </si>
  <si>
    <t>2016 こくみん共済U-12サッカーリーグin大分地区 後期日程</t>
  </si>
  <si>
    <t>後　期</t>
  </si>
  <si>
    <t>後　期</t>
  </si>
  <si>
    <t>４ 部</t>
  </si>
  <si>
    <t>３ 部</t>
  </si>
  <si>
    <t>２ 部</t>
  </si>
  <si>
    <t>１ 部</t>
  </si>
  <si>
    <r>
      <t>2016年度 こくみん共済</t>
    </r>
    <r>
      <rPr>
        <b/>
        <sz val="36"/>
        <color indexed="10"/>
        <rFont val="ＭＳ Ｐ明朝"/>
        <family val="1"/>
      </rPr>
      <t>U-12</t>
    </r>
    <r>
      <rPr>
        <b/>
        <sz val="36"/>
        <color indexed="21"/>
        <rFont val="ＭＳ Ｐ明朝"/>
        <family val="1"/>
      </rPr>
      <t>サッカーリーグ</t>
    </r>
  </si>
  <si>
    <t xml:space="preserve"> in大分地区</t>
  </si>
  <si>
    <t>駐 車 証</t>
  </si>
  <si>
    <t>チーム名</t>
  </si>
  <si>
    <t>ここにチーム名を入力</t>
  </si>
  <si>
    <t>本車両は、</t>
  </si>
  <si>
    <t>関係者のものです。各会場の台数制限を遵守するとともに、</t>
  </si>
  <si>
    <t>駐車場内におけるマナーを守り、安全運転に努めます。</t>
  </si>
  <si>
    <t>※この駐車証は2016年度の全ての会場で、車両の見え易い場所に必ず掲示してください。</t>
  </si>
  <si>
    <t>２ 部</t>
  </si>
  <si>
    <t>担当:</t>
  </si>
  <si>
    <t>４ 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</si>
</sst>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;@"/>
    <numFmt numFmtId="183" formatCode="@&quot;パート&quot;"/>
    <numFmt numFmtId="184" formatCode="0.00_ "/>
    <numFmt numFmtId="185" formatCode="0.000000"/>
    <numFmt numFmtId="186" formatCode="0.00000"/>
    <numFmt numFmtId="187" formatCode="0.0000_ "/>
    <numFmt numFmtId="188" formatCode="0.000_ "/>
    <numFmt numFmtId="189" formatCode="0.00000_ "/>
    <numFmt numFmtId="190" formatCode="0.0000"/>
    <numFmt numFmtId="191" formatCode="0.000"/>
    <numFmt numFmtId="192" formatCode="0_ &quot;位&quot;"/>
    <numFmt numFmtId="193" formatCode="\(General\)"/>
    <numFmt numFmtId="194" formatCode="@&quot;位&quot;"/>
  </numFmts>
  <fonts count="1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b/>
      <sz val="1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7"/>
      <name val="ＭＳ Ｐゴシック"/>
      <family val="3"/>
    </font>
    <font>
      <b/>
      <sz val="2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trike/>
      <sz val="14"/>
      <name val="ＭＳ Ｐゴシック"/>
      <family val="3"/>
    </font>
    <font>
      <sz val="9"/>
      <name val="ＭＳ Ｐゴシック"/>
      <family val="3"/>
    </font>
    <font>
      <sz val="19"/>
      <name val="ＭＳ Ｐゴシック"/>
      <family val="3"/>
    </font>
    <font>
      <sz val="16"/>
      <name val="ＭＳ Ｐゴシック"/>
      <family val="3"/>
    </font>
    <font>
      <sz val="12"/>
      <color indexed="12"/>
      <name val="ＭＳ Ｐゴシック"/>
      <family val="3"/>
    </font>
    <font>
      <sz val="14"/>
      <name val="Yu Gothic UI Light"/>
      <family val="3"/>
    </font>
    <font>
      <sz val="14"/>
      <color indexed="8"/>
      <name val="Yu Gothic UI Light"/>
      <family val="3"/>
    </font>
    <font>
      <sz val="12"/>
      <color indexed="10"/>
      <name val="ＭＳ Ｐゴシック"/>
      <family val="3"/>
    </font>
    <font>
      <b/>
      <sz val="18"/>
      <color indexed="9"/>
      <name val="Yu Gothic UI"/>
      <family val="3"/>
    </font>
    <font>
      <b/>
      <sz val="18"/>
      <color indexed="10"/>
      <name val="Yu Gothic UI"/>
      <family val="3"/>
    </font>
    <font>
      <sz val="14"/>
      <name val="Meiryo UI"/>
      <family val="3"/>
    </font>
    <font>
      <b/>
      <sz val="16"/>
      <name val="Meiryo UI"/>
      <family val="3"/>
    </font>
    <font>
      <sz val="11"/>
      <name val="Meiryo UI"/>
      <family val="3"/>
    </font>
    <font>
      <sz val="11.3"/>
      <name val="書院中明朝体"/>
      <family val="3"/>
    </font>
    <font>
      <b/>
      <sz val="36"/>
      <color indexed="21"/>
      <name val="ＭＳ Ｐ明朝"/>
      <family val="1"/>
    </font>
    <font>
      <b/>
      <sz val="36"/>
      <color indexed="10"/>
      <name val="ＭＳ Ｐ明朝"/>
      <family val="1"/>
    </font>
    <font>
      <sz val="36"/>
      <name val="書院中明朝体"/>
      <family val="3"/>
    </font>
    <font>
      <b/>
      <sz val="110"/>
      <name val="ＭＳ Ｐゴシック"/>
      <family val="3"/>
    </font>
    <font>
      <sz val="6"/>
      <name val="書院中明朝体"/>
      <family val="3"/>
    </font>
    <font>
      <b/>
      <sz val="10.8"/>
      <name val="ＭＳ Ｐゴシック"/>
      <family val="3"/>
    </font>
    <font>
      <sz val="11.3"/>
      <name val="ＭＳ Ｐ明朝"/>
      <family val="1"/>
    </font>
    <font>
      <sz val="28"/>
      <color indexed="56"/>
      <name val="ＭＳ Ｐ明朝"/>
      <family val="1"/>
    </font>
    <font>
      <sz val="36"/>
      <color indexed="56"/>
      <name val="ＭＳ Ｐ明朝"/>
      <family val="1"/>
    </font>
    <font>
      <b/>
      <sz val="72"/>
      <color indexed="56"/>
      <name val="ＭＳ Ｐ明朝"/>
      <family val="1"/>
    </font>
    <font>
      <sz val="10.8"/>
      <color indexed="14"/>
      <name val="ＭＳ Ｐ明朝"/>
      <family val="1"/>
    </font>
    <font>
      <sz val="10.8"/>
      <color indexed="14"/>
      <name val="AR P悠々ゴシック体E"/>
      <family val="3"/>
    </font>
    <font>
      <b/>
      <sz val="14"/>
      <color indexed="17"/>
      <name val="ＭＳ Ｐ明朝"/>
      <family val="1"/>
    </font>
    <font>
      <sz val="20"/>
      <name val="ＭＳ Ｐ明朝"/>
      <family val="1"/>
    </font>
    <font>
      <sz val="10.8"/>
      <color indexed="36"/>
      <name val="ＭＳ Ｐ明朝"/>
      <family val="1"/>
    </font>
    <font>
      <sz val="14"/>
      <color indexed="17"/>
      <name val="ＭＳ Ｐ明朝"/>
      <family val="1"/>
    </font>
    <font>
      <b/>
      <sz val="11.3"/>
      <name val="ＭＳ Ｐ明朝"/>
      <family val="1"/>
    </font>
    <font>
      <b/>
      <sz val="16"/>
      <color indexed="17"/>
      <name val="ＭＳ Ｐ明朝"/>
      <family val="1"/>
    </font>
    <font>
      <b/>
      <sz val="11.3"/>
      <name val="書院中明朝体"/>
      <family val="3"/>
    </font>
    <font>
      <b/>
      <sz val="18"/>
      <name val="ＭＳ Ｐ明朝"/>
      <family val="1"/>
    </font>
    <font>
      <b/>
      <sz val="20"/>
      <color indexed="5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Yu Gothic UI Light"/>
      <family val="3"/>
    </font>
    <font>
      <sz val="22"/>
      <color indexed="10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10"/>
      <name val="ＭＳ Ｐ明朝"/>
      <family val="1"/>
    </font>
    <font>
      <sz val="22"/>
      <color indexed="30"/>
      <name val="ＭＳ Ｐゴシック"/>
      <family val="3"/>
    </font>
    <font>
      <sz val="9"/>
      <color indexed="10"/>
      <name val="ＭＳ Ｐゴシック"/>
      <family val="3"/>
    </font>
    <font>
      <sz val="36"/>
      <color indexed="10"/>
      <name val="ＭＳ Ｐゴシック"/>
      <family val="3"/>
    </font>
    <font>
      <sz val="36"/>
      <color indexed="30"/>
      <name val="ＭＳ Ｐゴシック"/>
      <family val="3"/>
    </font>
    <font>
      <b/>
      <sz val="28"/>
      <color indexed="56"/>
      <name val="ＭＳ Ｐ明朝"/>
      <family val="1"/>
    </font>
    <font>
      <sz val="12"/>
      <color indexed="30"/>
      <name val="ＭＳ Ｐゴシック"/>
      <family val="3"/>
    </font>
    <font>
      <sz val="11"/>
      <color indexed="30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4"/>
      <color rgb="FFC00000"/>
      <name val="Yu Gothic UI Light"/>
      <family val="3"/>
    </font>
    <font>
      <b/>
      <sz val="14"/>
      <color rgb="FFFF0000"/>
      <name val="ＭＳ Ｐゴシック"/>
      <family val="3"/>
    </font>
    <font>
      <sz val="22"/>
      <color rgb="FFFF0000"/>
      <name val="ＭＳ Ｐゴシック"/>
      <family val="3"/>
    </font>
    <font>
      <sz val="10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36"/>
      <color rgb="FF00B050"/>
      <name val="ＭＳ Ｐ明朝"/>
      <family val="1"/>
    </font>
    <font>
      <b/>
      <sz val="16"/>
      <color rgb="FFFF0000"/>
      <name val="ＭＳ Ｐ明朝"/>
      <family val="1"/>
    </font>
    <font>
      <b/>
      <sz val="18"/>
      <color theme="0"/>
      <name val="Yu Gothic UI"/>
      <family val="3"/>
    </font>
    <font>
      <sz val="22"/>
      <color rgb="FF0070C0"/>
      <name val="ＭＳ Ｐゴシック"/>
      <family val="3"/>
    </font>
    <font>
      <sz val="9"/>
      <color rgb="FFFF0000"/>
      <name val="ＭＳ Ｐゴシック"/>
      <family val="3"/>
    </font>
    <font>
      <sz val="36"/>
      <color rgb="FFFF0000"/>
      <name val="ＭＳ Ｐゴシック"/>
      <family val="3"/>
    </font>
    <font>
      <sz val="36"/>
      <color rgb="FF0070C0"/>
      <name val="ＭＳ Ｐゴシック"/>
      <family val="3"/>
    </font>
    <font>
      <b/>
      <sz val="28"/>
      <color rgb="FF002060"/>
      <name val="ＭＳ Ｐ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6" borderId="1" applyNumberFormat="0" applyAlignment="0" applyProtection="0"/>
    <xf numFmtId="0" fontId="9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5" fillId="0" borderId="3" applyNumberFormat="0" applyFill="0" applyAlignment="0" applyProtection="0"/>
    <xf numFmtId="0" fontId="96" fillId="29" borderId="0" applyNumberFormat="0" applyBorder="0" applyAlignment="0" applyProtection="0"/>
    <xf numFmtId="0" fontId="97" fillId="30" borderId="4" applyNumberFormat="0" applyAlignment="0" applyProtection="0"/>
    <xf numFmtId="0" fontId="9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8" applyNumberFormat="0" applyFill="0" applyAlignment="0" applyProtection="0"/>
    <xf numFmtId="0" fontId="103" fillId="30" borderId="9" applyNumberFormat="0" applyAlignment="0" applyProtection="0"/>
    <xf numFmtId="0" fontId="10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5" fillId="31" borderId="4" applyNumberFormat="0" applyAlignment="0" applyProtection="0"/>
    <xf numFmtId="0" fontId="4" fillId="0" borderId="0">
      <alignment/>
      <protection/>
    </xf>
    <xf numFmtId="0" fontId="34" fillId="0" borderId="0">
      <alignment/>
      <protection/>
    </xf>
    <xf numFmtId="0" fontId="0" fillId="0" borderId="0" applyNumberFormat="0">
      <alignment/>
      <protection/>
    </xf>
    <xf numFmtId="0" fontId="7" fillId="0" borderId="0" applyNumberFormat="0" applyFill="0" applyBorder="0" applyAlignment="0" applyProtection="0"/>
    <xf numFmtId="0" fontId="106" fillId="32" borderId="0" applyNumberFormat="0" applyBorder="0" applyAlignment="0" applyProtection="0"/>
  </cellStyleXfs>
  <cellXfs count="5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63" applyFont="1" applyFill="1" applyAlignment="1">
      <alignment vertical="center"/>
      <protection/>
    </xf>
    <xf numFmtId="0" fontId="5" fillId="0" borderId="0" xfId="61" applyNumberFormat="1" applyFont="1" applyAlignment="1" applyProtection="1">
      <alignment horizontal="center" vertical="center"/>
      <protection/>
    </xf>
    <xf numFmtId="0" fontId="5" fillId="0" borderId="0" xfId="61" applyNumberFormat="1" applyFont="1" applyAlignment="1" applyProtection="1">
      <alignment vertical="center"/>
      <protection/>
    </xf>
    <xf numFmtId="0" fontId="5" fillId="0" borderId="0" xfId="61" applyNumberFormat="1" applyFont="1" applyAlignment="1" applyProtection="1">
      <alignment horizontal="center" vertical="center" shrinkToFi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0" fontId="5" fillId="0" borderId="0" xfId="61" applyNumberFormat="1" applyFont="1" applyFill="1" applyAlignment="1" applyProtection="1">
      <alignment vertical="center"/>
      <protection/>
    </xf>
    <xf numFmtId="0" fontId="10" fillId="0" borderId="0" xfId="61" applyNumberFormat="1" applyFont="1" applyFill="1" applyAlignment="1" applyProtection="1">
      <alignment horizontal="right" vertical="center"/>
      <protection/>
    </xf>
    <xf numFmtId="0" fontId="5" fillId="0" borderId="11" xfId="61" applyNumberFormat="1" applyFont="1" applyFill="1" applyBorder="1" applyAlignment="1" applyProtection="1">
      <alignment horizontal="center" vertical="center"/>
      <protection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2" xfId="61" applyNumberFormat="1" applyFont="1" applyFill="1" applyBorder="1" applyAlignment="1" applyProtection="1">
      <alignment horizontal="center" vertical="center"/>
      <protection/>
    </xf>
    <xf numFmtId="0" fontId="5" fillId="0" borderId="13" xfId="61" applyNumberFormat="1" applyFont="1" applyFill="1" applyBorder="1" applyAlignment="1" applyProtection="1">
      <alignment horizontal="center" vertical="center"/>
      <protection/>
    </xf>
    <xf numFmtId="0" fontId="5" fillId="0" borderId="14" xfId="61" applyNumberFormat="1" applyFont="1" applyFill="1" applyBorder="1" applyAlignment="1" applyProtection="1">
      <alignment horizontal="center" vertical="center" wrapText="1"/>
      <protection/>
    </xf>
    <xf numFmtId="0" fontId="5" fillId="0" borderId="15" xfId="61" applyNumberFormat="1" applyFont="1" applyFill="1" applyBorder="1" applyAlignment="1" applyProtection="1">
      <alignment horizontal="center" vertical="center" wrapText="1"/>
      <protection/>
    </xf>
    <xf numFmtId="0" fontId="5" fillId="0" borderId="16" xfId="61" applyNumberFormat="1" applyFont="1" applyFill="1" applyBorder="1" applyAlignment="1" applyProtection="1">
      <alignment horizontal="center" vertical="center"/>
      <protection/>
    </xf>
    <xf numFmtId="0" fontId="5" fillId="0" borderId="17" xfId="61" applyNumberFormat="1" applyFont="1" applyFill="1" applyBorder="1" applyAlignment="1" applyProtection="1">
      <alignment horizontal="center" vertical="center"/>
      <protection/>
    </xf>
    <xf numFmtId="0" fontId="5" fillId="0" borderId="18" xfId="61" applyNumberFormat="1" applyFont="1" applyFill="1" applyBorder="1" applyAlignment="1" applyProtection="1">
      <alignment horizontal="center" vertical="center"/>
      <protection/>
    </xf>
    <xf numFmtId="0" fontId="9" fillId="33" borderId="19" xfId="61" applyNumberFormat="1" applyFont="1" applyFill="1" applyBorder="1" applyAlignment="1" applyProtection="1">
      <alignment horizontal="center" vertical="center"/>
      <protection/>
    </xf>
    <xf numFmtId="0" fontId="5" fillId="0" borderId="20" xfId="61" applyNumberFormat="1" applyFont="1" applyFill="1" applyBorder="1" applyAlignment="1" applyProtection="1">
      <alignment horizontal="center" vertical="center"/>
      <protection locked="0"/>
    </xf>
    <xf numFmtId="0" fontId="9" fillId="0" borderId="21" xfId="61" applyNumberFormat="1" applyFont="1" applyFill="1" applyBorder="1" applyAlignment="1" applyProtection="1">
      <alignment horizontal="center" vertical="center"/>
      <protection/>
    </xf>
    <xf numFmtId="0" fontId="5" fillId="0" borderId="22" xfId="61" applyNumberFormat="1" applyFont="1" applyFill="1" applyBorder="1" applyAlignment="1" applyProtection="1">
      <alignment horizontal="center" vertical="center"/>
      <protection locked="0"/>
    </xf>
    <xf numFmtId="0" fontId="5" fillId="0" borderId="23" xfId="61" applyNumberFormat="1" applyFont="1" applyFill="1" applyBorder="1" applyAlignment="1" applyProtection="1">
      <alignment horizontal="center" vertical="center"/>
      <protection/>
    </xf>
    <xf numFmtId="0" fontId="5" fillId="33" borderId="24" xfId="61" applyNumberFormat="1" applyFont="1" applyFill="1" applyBorder="1" applyAlignment="1" applyProtection="1">
      <alignment horizontal="center" vertical="center"/>
      <protection/>
    </xf>
    <xf numFmtId="0" fontId="5" fillId="33" borderId="25" xfId="61" applyNumberFormat="1" applyFont="1" applyFill="1" applyBorder="1" applyAlignment="1" applyProtection="1">
      <alignment horizontal="center" vertical="center"/>
      <protection/>
    </xf>
    <xf numFmtId="0" fontId="5" fillId="33" borderId="26" xfId="61" applyNumberFormat="1" applyFont="1" applyFill="1" applyBorder="1" applyAlignment="1" applyProtection="1">
      <alignment horizontal="center" vertical="center"/>
      <protection/>
    </xf>
    <xf numFmtId="0" fontId="5" fillId="0" borderId="27" xfId="61" applyNumberFormat="1" applyFont="1" applyFill="1" applyBorder="1" applyAlignment="1" applyProtection="1">
      <alignment horizontal="center" vertical="center"/>
      <protection/>
    </xf>
    <xf numFmtId="0" fontId="5" fillId="0" borderId="22" xfId="61" applyNumberFormat="1" applyFont="1" applyFill="1" applyBorder="1" applyAlignment="1" applyProtection="1">
      <alignment horizontal="center" vertical="center"/>
      <protection/>
    </xf>
    <xf numFmtId="0" fontId="5" fillId="0" borderId="21" xfId="61" applyNumberFormat="1" applyFont="1" applyFill="1" applyBorder="1" applyAlignment="1" applyProtection="1">
      <alignment horizontal="center" vertical="center"/>
      <protection/>
    </xf>
    <xf numFmtId="0" fontId="5" fillId="33" borderId="28" xfId="61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29" xfId="61" applyNumberFormat="1" applyFont="1" applyFill="1" applyBorder="1" applyAlignment="1" applyProtection="1">
      <alignment horizontal="center" vertical="center" wrapText="1" shrinkToFit="1"/>
      <protection/>
    </xf>
    <xf numFmtId="0" fontId="5" fillId="0" borderId="30" xfId="61" applyNumberFormat="1" applyFont="1" applyFill="1" applyBorder="1" applyAlignment="1" applyProtection="1">
      <alignment horizontal="center" vertical="center"/>
      <protection locked="0"/>
    </xf>
    <xf numFmtId="0" fontId="5" fillId="0" borderId="31" xfId="61" applyNumberFormat="1" applyFont="1" applyFill="1" applyBorder="1" applyAlignment="1" applyProtection="1">
      <alignment horizontal="center" vertical="center"/>
      <protection/>
    </xf>
    <xf numFmtId="0" fontId="5" fillId="33" borderId="32" xfId="61" applyNumberFormat="1" applyFont="1" applyFill="1" applyBorder="1" applyAlignment="1" applyProtection="1">
      <alignment horizontal="center" vertical="center"/>
      <protection/>
    </xf>
    <xf numFmtId="0" fontId="5" fillId="0" borderId="11" xfId="61" applyNumberFormat="1" applyFont="1" applyFill="1" applyBorder="1" applyAlignment="1" applyProtection="1">
      <alignment horizontal="center" vertical="center" shrinkToFit="1"/>
      <protection/>
    </xf>
    <xf numFmtId="176" fontId="0" fillId="0" borderId="3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34" xfId="61" applyNumberFormat="1" applyFont="1" applyFill="1" applyBorder="1" applyAlignment="1" applyProtection="1">
      <alignment horizontal="center" vertical="center" wrapText="1"/>
      <protection/>
    </xf>
    <xf numFmtId="0" fontId="5" fillId="0" borderId="35" xfId="61" applyNumberFormat="1" applyFont="1" applyFill="1" applyBorder="1" applyAlignment="1" applyProtection="1">
      <alignment horizontal="center" vertical="center" shrinkToFit="1"/>
      <protection/>
    </xf>
    <xf numFmtId="0" fontId="5" fillId="0" borderId="36" xfId="61" applyNumberFormat="1" applyFont="1" applyFill="1" applyBorder="1" applyAlignment="1" applyProtection="1">
      <alignment horizontal="center" vertical="center" shrinkToFit="1"/>
      <protection/>
    </xf>
    <xf numFmtId="0" fontId="5" fillId="0" borderId="37" xfId="61" applyNumberFormat="1" applyFont="1" applyFill="1" applyBorder="1" applyAlignment="1" applyProtection="1">
      <alignment horizontal="center" vertical="center" shrinkToFit="1"/>
      <protection/>
    </xf>
    <xf numFmtId="0" fontId="5" fillId="0" borderId="38" xfId="61" applyNumberFormat="1" applyFont="1" applyFill="1" applyBorder="1" applyAlignment="1" applyProtection="1">
      <alignment horizontal="center" vertical="center" shrinkToFit="1"/>
      <protection/>
    </xf>
    <xf numFmtId="0" fontId="5" fillId="0" borderId="30" xfId="61" applyNumberFormat="1" applyFont="1" applyFill="1" applyBorder="1" applyAlignment="1" applyProtection="1">
      <alignment horizontal="center" vertical="center"/>
      <protection/>
    </xf>
    <xf numFmtId="0" fontId="9" fillId="0" borderId="39" xfId="61" applyNumberFormat="1" applyFont="1" applyFill="1" applyBorder="1" applyAlignment="1" applyProtection="1">
      <alignment horizontal="center" vertical="center"/>
      <protection/>
    </xf>
    <xf numFmtId="0" fontId="5" fillId="0" borderId="40" xfId="61" applyNumberFormat="1" applyFont="1" applyFill="1" applyBorder="1" applyAlignment="1" applyProtection="1">
      <alignment horizontal="center" vertical="center"/>
      <protection/>
    </xf>
    <xf numFmtId="0" fontId="5" fillId="0" borderId="39" xfId="61" applyNumberFormat="1" applyFont="1" applyFill="1" applyBorder="1" applyAlignment="1" applyProtection="1">
      <alignment horizontal="center" vertical="center"/>
      <protection/>
    </xf>
    <xf numFmtId="0" fontId="5" fillId="0" borderId="41" xfId="61" applyNumberFormat="1" applyFont="1" applyFill="1" applyBorder="1" applyAlignment="1" applyProtection="1">
      <alignment horizontal="center" vertical="center"/>
      <protection/>
    </xf>
    <xf numFmtId="0" fontId="5" fillId="0" borderId="42" xfId="61" applyNumberFormat="1" applyFont="1" applyFill="1" applyBorder="1" applyAlignment="1" applyProtection="1">
      <alignment horizontal="center" vertical="center"/>
      <protection/>
    </xf>
    <xf numFmtId="0" fontId="5" fillId="0" borderId="12" xfId="61" applyNumberFormat="1" applyFont="1" applyBorder="1" applyAlignment="1" applyProtection="1">
      <alignment horizontal="center" vertical="center"/>
      <protection/>
    </xf>
    <xf numFmtId="176" fontId="0" fillId="0" borderId="43" xfId="0" applyNumberFormat="1" applyFont="1" applyFill="1" applyBorder="1" applyAlignment="1">
      <alignment horizontal="center" vertical="center"/>
    </xf>
    <xf numFmtId="0" fontId="5" fillId="0" borderId="44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NumberFormat="1" applyFont="1" applyAlignment="1" applyProtection="1">
      <alignment horizontal="left" vertical="center"/>
      <protection/>
    </xf>
    <xf numFmtId="0" fontId="3" fillId="0" borderId="0" xfId="61" applyNumberFormat="1" applyFont="1" applyAlignment="1" applyProtection="1">
      <alignment horizontal="left" vertical="center"/>
      <protection/>
    </xf>
    <xf numFmtId="0" fontId="5" fillId="33" borderId="16" xfId="61" applyNumberFormat="1" applyFont="1" applyFill="1" applyBorder="1" applyAlignment="1" applyProtection="1">
      <alignment horizontal="center" vertical="center"/>
      <protection/>
    </xf>
    <xf numFmtId="0" fontId="5" fillId="33" borderId="18" xfId="61" applyNumberFormat="1" applyFont="1" applyFill="1" applyBorder="1" applyAlignment="1" applyProtection="1">
      <alignment horizontal="center" vertical="center"/>
      <protection/>
    </xf>
    <xf numFmtId="0" fontId="5" fillId="33" borderId="45" xfId="61" applyNumberFormat="1" applyFont="1" applyFill="1" applyBorder="1" applyAlignment="1" applyProtection="1">
      <alignment horizontal="center" vertical="center"/>
      <protection/>
    </xf>
    <xf numFmtId="0" fontId="9" fillId="33" borderId="21" xfId="61" applyNumberFormat="1" applyFont="1" applyFill="1" applyBorder="1" applyAlignment="1" applyProtection="1">
      <alignment horizontal="center" vertical="center"/>
      <protection/>
    </xf>
    <xf numFmtId="0" fontId="9" fillId="0" borderId="46" xfId="61" applyNumberFormat="1" applyFont="1" applyFill="1" applyBorder="1" applyAlignment="1" applyProtection="1">
      <alignment horizontal="center" vertical="center"/>
      <protection/>
    </xf>
    <xf numFmtId="0" fontId="5" fillId="0" borderId="47" xfId="61" applyNumberFormat="1" applyFont="1" applyFill="1" applyBorder="1" applyAlignment="1" applyProtection="1">
      <alignment horizontal="center" vertical="center"/>
      <protection/>
    </xf>
    <xf numFmtId="0" fontId="5" fillId="33" borderId="17" xfId="61" applyNumberFormat="1" applyFont="1" applyFill="1" applyBorder="1" applyAlignment="1" applyProtection="1">
      <alignment horizontal="center" vertical="center"/>
      <protection/>
    </xf>
    <xf numFmtId="0" fontId="5" fillId="33" borderId="23" xfId="61" applyNumberFormat="1" applyFont="1" applyFill="1" applyBorder="1" applyAlignment="1" applyProtection="1">
      <alignment horizontal="center" vertical="center"/>
      <protection/>
    </xf>
    <xf numFmtId="0" fontId="5" fillId="0" borderId="45" xfId="61" applyNumberFormat="1" applyFont="1" applyFill="1" applyBorder="1" applyAlignment="1" applyProtection="1">
      <alignment horizontal="center" vertical="center"/>
      <protection/>
    </xf>
    <xf numFmtId="0" fontId="5" fillId="33" borderId="20" xfId="61" applyNumberFormat="1" applyFont="1" applyFill="1" applyBorder="1" applyAlignment="1" applyProtection="1">
      <alignment horizontal="center" vertical="center"/>
      <protection/>
    </xf>
    <xf numFmtId="0" fontId="5" fillId="0" borderId="21" xfId="61" applyNumberFormat="1" applyFont="1" applyFill="1" applyBorder="1" applyAlignment="1" applyProtection="1">
      <alignment horizontal="center" vertical="center"/>
      <protection locked="0"/>
    </xf>
    <xf numFmtId="0" fontId="5" fillId="0" borderId="20" xfId="61" applyNumberFormat="1" applyFont="1" applyFill="1" applyBorder="1" applyAlignment="1" applyProtection="1">
      <alignment horizontal="center" vertical="center"/>
      <protection/>
    </xf>
    <xf numFmtId="0" fontId="5" fillId="0" borderId="46" xfId="61" applyNumberFormat="1" applyFont="1" applyFill="1" applyBorder="1" applyAlignment="1" applyProtection="1">
      <alignment horizontal="center" vertical="center"/>
      <protection locked="0"/>
    </xf>
    <xf numFmtId="0" fontId="5" fillId="0" borderId="48" xfId="61" applyNumberFormat="1" applyFont="1" applyFill="1" applyBorder="1" applyAlignment="1" applyProtection="1">
      <alignment horizontal="center" vertical="center"/>
      <protection/>
    </xf>
    <xf numFmtId="0" fontId="5" fillId="0" borderId="49" xfId="61" applyNumberFormat="1" applyFont="1" applyFill="1" applyBorder="1" applyAlignment="1" applyProtection="1">
      <alignment horizontal="center" vertical="center"/>
      <protection/>
    </xf>
    <xf numFmtId="0" fontId="5" fillId="33" borderId="49" xfId="61" applyNumberFormat="1" applyFont="1" applyFill="1" applyBorder="1" applyAlignment="1" applyProtection="1">
      <alignment horizontal="center" vertical="center"/>
      <protection/>
    </xf>
    <xf numFmtId="0" fontId="5" fillId="33" borderId="31" xfId="61" applyNumberFormat="1" applyFont="1" applyFill="1" applyBorder="1" applyAlignment="1" applyProtection="1">
      <alignment horizontal="center" vertical="center"/>
      <protection/>
    </xf>
    <xf numFmtId="0" fontId="5" fillId="0" borderId="50" xfId="61" applyNumberFormat="1" applyFont="1" applyFill="1" applyBorder="1" applyAlignment="1" applyProtection="1">
      <alignment horizontal="center" vertical="center"/>
      <protection/>
    </xf>
    <xf numFmtId="0" fontId="5" fillId="0" borderId="51" xfId="61" applyNumberFormat="1" applyFont="1" applyFill="1" applyBorder="1" applyAlignment="1" applyProtection="1">
      <alignment horizontal="center" vertical="center"/>
      <protection/>
    </xf>
    <xf numFmtId="0" fontId="5" fillId="33" borderId="51" xfId="61" applyNumberFormat="1" applyFont="1" applyFill="1" applyBorder="1" applyAlignment="1" applyProtection="1">
      <alignment horizontal="center" vertical="center"/>
      <protection/>
    </xf>
    <xf numFmtId="0" fontId="9" fillId="33" borderId="39" xfId="61" applyNumberFormat="1" applyFont="1" applyFill="1" applyBorder="1" applyAlignment="1" applyProtection="1">
      <alignment horizontal="center" vertical="center"/>
      <protection/>
    </xf>
    <xf numFmtId="0" fontId="5" fillId="33" borderId="52" xfId="61" applyNumberFormat="1" applyFont="1" applyFill="1" applyBorder="1" applyAlignment="1" applyProtection="1">
      <alignment horizontal="center" vertical="center"/>
      <protection/>
    </xf>
    <xf numFmtId="0" fontId="5" fillId="33" borderId="22" xfId="61" applyNumberFormat="1" applyFont="1" applyFill="1" applyBorder="1" applyAlignment="1" applyProtection="1">
      <alignment horizontal="center" vertical="center"/>
      <protection/>
    </xf>
    <xf numFmtId="0" fontId="5" fillId="33" borderId="27" xfId="61" applyNumberFormat="1" applyFont="1" applyFill="1" applyBorder="1" applyAlignment="1" applyProtection="1">
      <alignment horizontal="center" vertical="center"/>
      <protection/>
    </xf>
    <xf numFmtId="0" fontId="5" fillId="33" borderId="53" xfId="61" applyNumberFormat="1" applyFont="1" applyFill="1" applyBorder="1" applyAlignment="1" applyProtection="1">
      <alignment horizontal="center" vertical="center"/>
      <protection/>
    </xf>
    <xf numFmtId="0" fontId="5" fillId="0" borderId="11" xfId="61" applyNumberFormat="1" applyFont="1" applyBorder="1" applyAlignment="1" applyProtection="1">
      <alignment horizontal="center" vertical="center"/>
      <protection/>
    </xf>
    <xf numFmtId="0" fontId="5" fillId="0" borderId="54" xfId="61" applyNumberFormat="1" applyFont="1" applyFill="1" applyBorder="1" applyAlignment="1" applyProtection="1">
      <alignment horizontal="center" vertical="center" wrapText="1"/>
      <protection/>
    </xf>
    <xf numFmtId="0" fontId="20" fillId="0" borderId="0" xfId="61" applyNumberFormat="1" applyFont="1" applyAlignment="1" applyProtection="1">
      <alignment horizontal="left" vertical="center"/>
      <protection/>
    </xf>
    <xf numFmtId="0" fontId="5" fillId="33" borderId="55" xfId="61" applyNumberFormat="1" applyFont="1" applyFill="1" applyBorder="1" applyAlignment="1" applyProtection="1">
      <alignment horizontal="center" vertical="center"/>
      <protection/>
    </xf>
    <xf numFmtId="0" fontId="5" fillId="33" borderId="56" xfId="61" applyNumberFormat="1" applyFont="1" applyFill="1" applyBorder="1" applyAlignment="1" applyProtection="1">
      <alignment horizontal="center" vertical="center"/>
      <protection/>
    </xf>
    <xf numFmtId="0" fontId="9" fillId="33" borderId="57" xfId="61" applyNumberFormat="1" applyFont="1" applyFill="1" applyBorder="1" applyAlignment="1" applyProtection="1">
      <alignment horizontal="center" vertical="center"/>
      <protection/>
    </xf>
    <xf numFmtId="0" fontId="5" fillId="33" borderId="58" xfId="61" applyNumberFormat="1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5" fillId="0" borderId="65" xfId="61" applyNumberFormat="1" applyFont="1" applyFill="1" applyBorder="1" applyAlignment="1" applyProtection="1">
      <alignment horizontal="center" vertical="center" shrinkToFit="1"/>
      <protection/>
    </xf>
    <xf numFmtId="0" fontId="5" fillId="0" borderId="66" xfId="61" applyNumberFormat="1" applyFont="1" applyFill="1" applyBorder="1" applyAlignment="1" applyProtection="1">
      <alignment horizontal="center" vertical="center" shrinkToFit="1"/>
      <protection/>
    </xf>
    <xf numFmtId="0" fontId="5" fillId="0" borderId="67" xfId="61" applyNumberFormat="1" applyFont="1" applyFill="1" applyBorder="1" applyAlignment="1" applyProtection="1">
      <alignment horizontal="center" vertical="center" shrinkToFit="1"/>
      <protection/>
    </xf>
    <xf numFmtId="0" fontId="5" fillId="0" borderId="68" xfId="61" applyNumberFormat="1" applyFont="1" applyFill="1" applyBorder="1" applyAlignment="1" applyProtection="1">
      <alignment horizontal="center" vertical="center" shrinkToFit="1"/>
      <protection/>
    </xf>
    <xf numFmtId="0" fontId="5" fillId="0" borderId="6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57" xfId="61" applyNumberFormat="1" applyFont="1" applyBorder="1" applyAlignment="1" applyProtection="1">
      <alignment horizontal="center" vertical="center" shrinkToFit="1"/>
      <protection/>
    </xf>
    <xf numFmtId="0" fontId="5" fillId="0" borderId="65" xfId="61" applyNumberFormat="1" applyFont="1" applyBorder="1" applyAlignment="1" applyProtection="1">
      <alignment horizontal="center" vertical="center" shrinkToFit="1"/>
      <protection/>
    </xf>
    <xf numFmtId="0" fontId="5" fillId="0" borderId="67" xfId="61" applyNumberFormat="1" applyFont="1" applyBorder="1" applyAlignment="1" applyProtection="1">
      <alignment horizontal="center" vertical="center" shrinkToFit="1"/>
      <protection/>
    </xf>
    <xf numFmtId="0" fontId="5" fillId="33" borderId="67" xfId="61" applyNumberFormat="1" applyFont="1" applyFill="1" applyBorder="1" applyAlignment="1" applyProtection="1">
      <alignment horizontal="center" vertical="center" shrinkToFit="1"/>
      <protection/>
    </xf>
    <xf numFmtId="0" fontId="5" fillId="33" borderId="68" xfId="61" applyNumberFormat="1" applyFont="1" applyFill="1" applyBorder="1" applyAlignment="1" applyProtection="1">
      <alignment horizontal="center" vertical="center" shrinkToFit="1"/>
      <protection/>
    </xf>
    <xf numFmtId="0" fontId="5" fillId="33" borderId="65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0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1" fillId="34" borderId="11" xfId="0" applyFont="1" applyFill="1" applyBorder="1" applyAlignment="1">
      <alignment horizontal="center" vertical="center"/>
    </xf>
    <xf numFmtId="0" fontId="5" fillId="0" borderId="71" xfId="61" applyNumberFormat="1" applyFont="1" applyBorder="1" applyAlignment="1" applyProtection="1">
      <alignment horizontal="center" vertical="center" shrinkToFit="1"/>
      <protection/>
    </xf>
    <xf numFmtId="0" fontId="5" fillId="0" borderId="43" xfId="61" applyNumberFormat="1" applyFont="1" applyBorder="1" applyAlignment="1" applyProtection="1">
      <alignment horizontal="center" vertical="center" shrinkToFit="1"/>
      <protection/>
    </xf>
    <xf numFmtId="0" fontId="5" fillId="0" borderId="10" xfId="61" applyNumberFormat="1" applyFont="1" applyBorder="1" applyAlignment="1" applyProtection="1">
      <alignment horizontal="center" vertical="center" shrinkToFit="1"/>
      <protection/>
    </xf>
    <xf numFmtId="0" fontId="16" fillId="0" borderId="11" xfId="0" applyFont="1" applyBorder="1" applyAlignment="1">
      <alignment horizontal="center" vertical="center" shrinkToFit="1"/>
    </xf>
    <xf numFmtId="182" fontId="5" fillId="0" borderId="43" xfId="61" applyNumberFormat="1" applyFont="1" applyBorder="1" applyAlignment="1" applyProtection="1">
      <alignment horizontal="center" vertical="center" shrinkToFit="1"/>
      <protection/>
    </xf>
    <xf numFmtId="182" fontId="0" fillId="0" borderId="43" xfId="0" applyNumberFormat="1" applyFont="1" applyFill="1" applyBorder="1" applyAlignment="1">
      <alignment horizontal="center" vertical="center"/>
    </xf>
    <xf numFmtId="0" fontId="23" fillId="0" borderId="0" xfId="63" applyFont="1" applyFill="1" applyAlignment="1">
      <alignment vertical="center"/>
      <protection/>
    </xf>
    <xf numFmtId="0" fontId="5" fillId="0" borderId="68" xfId="61" applyNumberFormat="1" applyFont="1" applyBorder="1" applyAlignment="1" applyProtection="1">
      <alignment horizontal="center" vertical="center" shrinkToFit="1"/>
      <protection/>
    </xf>
    <xf numFmtId="0" fontId="5" fillId="0" borderId="66" xfId="61" applyNumberFormat="1" applyFont="1" applyBorder="1" applyAlignment="1" applyProtection="1">
      <alignment horizontal="center" vertical="center" shrinkToFit="1"/>
      <protection/>
    </xf>
    <xf numFmtId="0" fontId="2" fillId="34" borderId="11" xfId="0" applyFont="1" applyFill="1" applyBorder="1" applyAlignment="1">
      <alignment horizontal="center" vertical="center" shrinkToFit="1"/>
    </xf>
    <xf numFmtId="0" fontId="17" fillId="34" borderId="11" xfId="0" applyFont="1" applyFill="1" applyBorder="1" applyAlignment="1">
      <alignment horizontal="center" vertical="center" shrinkToFit="1"/>
    </xf>
    <xf numFmtId="0" fontId="8" fillId="35" borderId="0" xfId="0" applyFont="1" applyFill="1" applyAlignment="1">
      <alignment vertical="center" shrinkToFit="1"/>
    </xf>
    <xf numFmtId="0" fontId="107" fillId="0" borderId="0" xfId="0" applyFont="1" applyFill="1" applyBorder="1" applyAlignment="1">
      <alignment horizontal="right" vertical="center" wrapText="1"/>
    </xf>
    <xf numFmtId="0" fontId="17" fillId="0" borderId="11" xfId="0" applyFont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7" borderId="11" xfId="0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 shrinkToFit="1"/>
    </xf>
    <xf numFmtId="184" fontId="2" fillId="28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35" borderId="73" xfId="0" applyFont="1" applyFill="1" applyBorder="1" applyAlignment="1">
      <alignment horizontal="center" vertical="center" shrinkToFit="1"/>
    </xf>
    <xf numFmtId="184" fontId="5" fillId="35" borderId="74" xfId="0" applyNumberFormat="1" applyFont="1" applyFill="1" applyBorder="1" applyAlignment="1">
      <alignment horizontal="center" vertical="center" shrinkToFit="1"/>
    </xf>
    <xf numFmtId="0" fontId="5" fillId="35" borderId="75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 shrinkToFit="1"/>
    </xf>
    <xf numFmtId="0" fontId="5" fillId="35" borderId="76" xfId="0" applyFont="1" applyFill="1" applyBorder="1" applyAlignment="1">
      <alignment horizontal="center" vertical="center" shrinkToFit="1"/>
    </xf>
    <xf numFmtId="0" fontId="5" fillId="38" borderId="76" xfId="0" applyFont="1" applyFill="1" applyBorder="1" applyAlignment="1">
      <alignment horizontal="center" vertical="center" shrinkToFit="1"/>
    </xf>
    <xf numFmtId="0" fontId="5" fillId="38" borderId="11" xfId="0" applyFont="1" applyFill="1" applyBorder="1" applyAlignment="1">
      <alignment horizontal="center" vertical="center" shrinkToFit="1"/>
    </xf>
    <xf numFmtId="184" fontId="5" fillId="38" borderId="74" xfId="0" applyNumberFormat="1" applyFont="1" applyFill="1" applyBorder="1" applyAlignment="1">
      <alignment horizontal="center" vertical="center" shrinkToFit="1"/>
    </xf>
    <xf numFmtId="0" fontId="5" fillId="13" borderId="76" xfId="0" applyFont="1" applyFill="1" applyBorder="1" applyAlignment="1">
      <alignment horizontal="center" vertical="center" shrinkToFit="1"/>
    </xf>
    <xf numFmtId="0" fontId="5" fillId="13" borderId="11" xfId="0" applyFont="1" applyFill="1" applyBorder="1" applyAlignment="1">
      <alignment horizontal="center" vertical="center" shrinkToFit="1"/>
    </xf>
    <xf numFmtId="184" fontId="5" fillId="13" borderId="74" xfId="0" applyNumberFormat="1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184" fontId="5" fillId="2" borderId="74" xfId="0" applyNumberFormat="1" applyFont="1" applyFill="1" applyBorder="1" applyAlignment="1">
      <alignment horizontal="center" vertical="center" shrinkToFit="1"/>
    </xf>
    <xf numFmtId="0" fontId="5" fillId="2" borderId="76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84" fontId="5" fillId="35" borderId="77" xfId="0" applyNumberFormat="1" applyFont="1" applyFill="1" applyBorder="1" applyAlignment="1">
      <alignment horizontal="center" vertical="center" shrinkToFit="1"/>
    </xf>
    <xf numFmtId="184" fontId="5" fillId="38" borderId="77" xfId="0" applyNumberFormat="1" applyFont="1" applyFill="1" applyBorder="1" applyAlignment="1">
      <alignment horizontal="center" vertical="center" shrinkToFit="1"/>
    </xf>
    <xf numFmtId="184" fontId="5" fillId="13" borderId="77" xfId="0" applyNumberFormat="1" applyFont="1" applyFill="1" applyBorder="1" applyAlignment="1">
      <alignment horizontal="center" vertical="center" shrinkToFit="1"/>
    </xf>
    <xf numFmtId="184" fontId="5" fillId="2" borderId="77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35" borderId="55" xfId="0" applyFont="1" applyFill="1" applyBorder="1" applyAlignment="1">
      <alignment horizontal="center" vertical="center" shrinkToFit="1"/>
    </xf>
    <xf numFmtId="0" fontId="5" fillId="35" borderId="69" xfId="0" applyFont="1" applyFill="1" applyBorder="1" applyAlignment="1">
      <alignment horizontal="center" vertical="center" shrinkToFit="1"/>
    </xf>
    <xf numFmtId="0" fontId="5" fillId="38" borderId="69" xfId="0" applyFont="1" applyFill="1" applyBorder="1" applyAlignment="1">
      <alignment horizontal="center" vertical="center" shrinkToFit="1"/>
    </xf>
    <xf numFmtId="0" fontId="5" fillId="13" borderId="69" xfId="0" applyFont="1" applyFill="1" applyBorder="1" applyAlignment="1">
      <alignment horizontal="center" vertical="center" shrinkToFit="1"/>
    </xf>
    <xf numFmtId="0" fontId="5" fillId="2" borderId="69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43" xfId="0" applyNumberFormat="1" applyFont="1" applyFill="1" applyBorder="1" applyAlignment="1">
      <alignment horizontal="center" vertical="center" shrinkToFit="1"/>
    </xf>
    <xf numFmtId="182" fontId="0" fillId="0" borderId="43" xfId="0" applyNumberFormat="1" applyFont="1" applyFill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3" fillId="39" borderId="11" xfId="0" applyFont="1" applyFill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56" fontId="2" fillId="0" borderId="0" xfId="0" applyNumberFormat="1" applyFont="1" applyAlignment="1">
      <alignment horizontal="center" vertical="center"/>
    </xf>
    <xf numFmtId="56" fontId="2" fillId="0" borderId="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vertical="center" shrinkToFit="1"/>
    </xf>
    <xf numFmtId="0" fontId="27" fillId="0" borderId="11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left" vertical="center" shrinkToFit="1"/>
    </xf>
    <xf numFmtId="0" fontId="108" fillId="0" borderId="11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" fillId="0" borderId="0" xfId="61" applyNumberFormat="1" applyFont="1" applyFill="1" applyAlignment="1" applyProtection="1">
      <alignment horizontal="center" vertical="center" shrinkToFit="1"/>
      <protection/>
    </xf>
    <xf numFmtId="0" fontId="5" fillId="0" borderId="0" xfId="61" applyNumberFormat="1" applyFont="1" applyFill="1" applyAlignment="1" applyProtection="1">
      <alignment vertical="center" shrinkToFit="1"/>
      <protection/>
    </xf>
    <xf numFmtId="0" fontId="5" fillId="33" borderId="0" xfId="61" applyNumberFormat="1" applyFont="1" applyFill="1" applyBorder="1" applyAlignment="1" applyProtection="1">
      <alignment horizontal="center" vertical="center"/>
      <protection/>
    </xf>
    <xf numFmtId="0" fontId="5" fillId="33" borderId="80" xfId="61" applyNumberFormat="1" applyFont="1" applyFill="1" applyBorder="1" applyAlignment="1" applyProtection="1">
      <alignment horizontal="center" vertical="center"/>
      <protection/>
    </xf>
    <xf numFmtId="0" fontId="5" fillId="33" borderId="19" xfId="61" applyNumberFormat="1" applyFont="1" applyFill="1" applyBorder="1" applyAlignment="1" applyProtection="1">
      <alignment horizontal="center" vertical="center"/>
      <protection/>
    </xf>
    <xf numFmtId="0" fontId="5" fillId="0" borderId="77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 locked="0"/>
    </xf>
    <xf numFmtId="0" fontId="12" fillId="0" borderId="81" xfId="0" applyFont="1" applyFill="1" applyBorder="1" applyAlignment="1">
      <alignment horizontal="center" vertical="center" shrinkToFit="1"/>
    </xf>
    <xf numFmtId="0" fontId="109" fillId="0" borderId="81" xfId="0" applyFont="1" applyFill="1" applyBorder="1" applyAlignment="1">
      <alignment horizontal="center" vertical="center" shrinkToFit="1"/>
    </xf>
    <xf numFmtId="0" fontId="110" fillId="0" borderId="6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73" xfId="0" applyFont="1" applyFill="1" applyBorder="1" applyAlignment="1">
      <alignment horizontal="left" vertical="center" shrinkToFit="1"/>
    </xf>
    <xf numFmtId="0" fontId="0" fillId="0" borderId="82" xfId="0" applyFont="1" applyFill="1" applyBorder="1" applyAlignment="1">
      <alignment horizontal="left" vertical="center" shrinkToFit="1"/>
    </xf>
    <xf numFmtId="176" fontId="0" fillId="0" borderId="33" xfId="0" applyNumberFormat="1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left" vertical="center" shrinkToFit="1"/>
    </xf>
    <xf numFmtId="0" fontId="0" fillId="0" borderId="84" xfId="0" applyFont="1" applyFill="1" applyBorder="1" applyAlignment="1">
      <alignment horizontal="left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center" shrinkToFit="1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111" fillId="34" borderId="88" xfId="0" applyFont="1" applyFill="1" applyBorder="1" applyAlignment="1">
      <alignment horizontal="left" vertical="top" shrinkToFit="1"/>
    </xf>
    <xf numFmtId="0" fontId="2" fillId="0" borderId="89" xfId="0" applyFont="1" applyBorder="1" applyAlignment="1">
      <alignment horizontal="center" vertical="center"/>
    </xf>
    <xf numFmtId="0" fontId="111" fillId="34" borderId="37" xfId="0" applyFont="1" applyFill="1" applyBorder="1" applyAlignment="1">
      <alignment horizontal="left" vertical="top" shrinkToFit="1"/>
    </xf>
    <xf numFmtId="0" fontId="16" fillId="0" borderId="90" xfId="0" applyFont="1" applyBorder="1" applyAlignment="1">
      <alignment horizontal="center" vertical="center" shrinkToFit="1"/>
    </xf>
    <xf numFmtId="0" fontId="16" fillId="0" borderId="91" xfId="0" applyFont="1" applyBorder="1" applyAlignment="1">
      <alignment horizontal="center" vertical="center" shrinkToFit="1"/>
    </xf>
    <xf numFmtId="0" fontId="12" fillId="0" borderId="92" xfId="0" applyFont="1" applyFill="1" applyBorder="1" applyAlignment="1">
      <alignment horizontal="center" vertical="center" shrinkToFit="1"/>
    </xf>
    <xf numFmtId="0" fontId="109" fillId="0" borderId="92" xfId="0" applyFont="1" applyFill="1" applyBorder="1" applyAlignment="1">
      <alignment horizontal="center" vertical="center" shrinkToFit="1"/>
    </xf>
    <xf numFmtId="0" fontId="2" fillId="34" borderId="93" xfId="0" applyFont="1" applyFill="1" applyBorder="1" applyAlignment="1">
      <alignment horizontal="center" vertical="center"/>
    </xf>
    <xf numFmtId="0" fontId="17" fillId="34" borderId="94" xfId="0" applyFont="1" applyFill="1" applyBorder="1" applyAlignment="1">
      <alignment horizontal="center" vertical="center" shrinkToFit="1"/>
    </xf>
    <xf numFmtId="0" fontId="17" fillId="34" borderId="95" xfId="0" applyFont="1" applyFill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12" fillId="0" borderId="11" xfId="0" applyFont="1" applyFill="1" applyBorder="1" applyAlignment="1">
      <alignment horizontal="center" vertical="center" shrinkToFit="1"/>
    </xf>
    <xf numFmtId="0" fontId="112" fillId="0" borderId="84" xfId="0" applyFont="1" applyFill="1" applyBorder="1" applyAlignment="1">
      <alignment horizontal="center" vertical="center" shrinkToFit="1"/>
    </xf>
    <xf numFmtId="0" fontId="112" fillId="34" borderId="84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8" fillId="35" borderId="0" xfId="0" applyFont="1" applyFill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184" fontId="5" fillId="2" borderId="70" xfId="0" applyNumberFormat="1" applyFont="1" applyFill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/>
    </xf>
    <xf numFmtId="0" fontId="5" fillId="2" borderId="98" xfId="0" applyFont="1" applyFill="1" applyBorder="1" applyAlignment="1">
      <alignment horizontal="center" vertical="center" shrinkToFit="1"/>
    </xf>
    <xf numFmtId="0" fontId="5" fillId="2" borderId="82" xfId="0" applyFont="1" applyFill="1" applyBorder="1" applyAlignment="1">
      <alignment horizontal="center" vertical="center" shrinkToFit="1"/>
    </xf>
    <xf numFmtId="184" fontId="5" fillId="2" borderId="99" xfId="0" applyNumberFormat="1" applyFont="1" applyFill="1" applyBorder="1" applyAlignment="1">
      <alignment horizontal="center" vertical="center" shrinkToFit="1"/>
    </xf>
    <xf numFmtId="0" fontId="5" fillId="34" borderId="100" xfId="0" applyFont="1" applyFill="1" applyBorder="1" applyAlignment="1">
      <alignment horizontal="center" vertical="center" shrinkToFit="1"/>
    </xf>
    <xf numFmtId="0" fontId="5" fillId="34" borderId="82" xfId="0" applyFont="1" applyFill="1" applyBorder="1" applyAlignment="1">
      <alignment horizontal="center" vertical="center" shrinkToFit="1"/>
    </xf>
    <xf numFmtId="184" fontId="5" fillId="34" borderId="99" xfId="0" applyNumberFormat="1" applyFont="1" applyFill="1" applyBorder="1" applyAlignment="1">
      <alignment horizontal="center" vertical="center" shrinkToFit="1"/>
    </xf>
    <xf numFmtId="184" fontId="5" fillId="34" borderId="38" xfId="0" applyNumberFormat="1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33" borderId="56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32" xfId="0" applyFont="1" applyFill="1" applyBorder="1" applyAlignment="1">
      <alignment horizontal="center" vertical="center" shrinkToFit="1"/>
    </xf>
    <xf numFmtId="0" fontId="0" fillId="33" borderId="63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64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 shrinkToFit="1"/>
    </xf>
    <xf numFmtId="0" fontId="0" fillId="33" borderId="57" xfId="0" applyFont="1" applyFill="1" applyBorder="1" applyAlignment="1">
      <alignment horizontal="center" vertical="center" shrinkToFit="1"/>
    </xf>
    <xf numFmtId="0" fontId="0" fillId="33" borderId="58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0" fillId="33" borderId="59" xfId="0" applyFont="1" applyFill="1" applyBorder="1" applyAlignment="1">
      <alignment horizontal="center" vertical="center" shrinkToFit="1"/>
    </xf>
    <xf numFmtId="0" fontId="0" fillId="33" borderId="60" xfId="0" applyFont="1" applyFill="1" applyBorder="1" applyAlignment="1">
      <alignment horizontal="center" vertical="center" shrinkToFit="1"/>
    </xf>
    <xf numFmtId="0" fontId="0" fillId="33" borderId="61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55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69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39" borderId="11" xfId="0" applyFont="1" applyFill="1" applyBorder="1" applyAlignment="1">
      <alignment horizontal="center" vertical="center" shrinkToFit="1"/>
    </xf>
    <xf numFmtId="0" fontId="5" fillId="0" borderId="101" xfId="61" applyNumberFormat="1" applyFont="1" applyFill="1" applyBorder="1" applyAlignment="1" applyProtection="1">
      <alignment horizontal="center" vertical="center"/>
      <protection/>
    </xf>
    <xf numFmtId="176" fontId="0" fillId="0" borderId="71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82" fontId="0" fillId="0" borderId="71" xfId="0" applyNumberFormat="1" applyFont="1" applyFill="1" applyBorder="1" applyAlignment="1">
      <alignment horizontal="center" vertical="center" shrinkToFit="1"/>
    </xf>
    <xf numFmtId="182" fontId="0" fillId="0" borderId="10" xfId="0" applyNumberFormat="1" applyFont="1" applyFill="1" applyBorder="1" applyAlignment="1">
      <alignment horizontal="center" vertical="center" shrinkToFit="1"/>
    </xf>
    <xf numFmtId="0" fontId="34" fillId="0" borderId="0" xfId="62" applyFill="1">
      <alignment/>
      <protection/>
    </xf>
    <xf numFmtId="0" fontId="34" fillId="0" borderId="0" xfId="62" applyNumberFormat="1" applyFill="1">
      <alignment/>
      <protection/>
    </xf>
    <xf numFmtId="0" fontId="37" fillId="0" borderId="0" xfId="62" applyFont="1" applyFill="1">
      <alignment/>
      <protection/>
    </xf>
    <xf numFmtId="0" fontId="113" fillId="0" borderId="102" xfId="62" applyNumberFormat="1" applyFont="1" applyFill="1" applyBorder="1" applyAlignment="1">
      <alignment horizontal="center" vertical="center" shrinkToFit="1"/>
      <protection/>
    </xf>
    <xf numFmtId="0" fontId="113" fillId="0" borderId="0" xfId="62" applyNumberFormat="1" applyFont="1" applyFill="1" applyBorder="1" applyAlignment="1">
      <alignment horizontal="center" vertical="center" shrinkToFit="1"/>
      <protection/>
    </xf>
    <xf numFmtId="0" fontId="113" fillId="0" borderId="103" xfId="62" applyNumberFormat="1" applyFont="1" applyFill="1" applyBorder="1" applyAlignment="1">
      <alignment horizontal="center" vertical="center" shrinkToFit="1"/>
      <protection/>
    </xf>
    <xf numFmtId="0" fontId="41" fillId="0" borderId="102" xfId="62" applyFont="1" applyFill="1" applyBorder="1">
      <alignment/>
      <protection/>
    </xf>
    <xf numFmtId="0" fontId="42" fillId="0" borderId="0" xfId="62" applyNumberFormat="1" applyFont="1" applyFill="1" applyBorder="1" applyAlignment="1">
      <alignment/>
      <protection/>
    </xf>
    <xf numFmtId="0" fontId="43" fillId="0" borderId="0" xfId="62" applyNumberFormat="1" applyFont="1" applyFill="1" applyBorder="1" applyAlignment="1">
      <alignment/>
      <protection/>
    </xf>
    <xf numFmtId="0" fontId="41" fillId="0" borderId="103" xfId="62" applyFont="1" applyFill="1" applyBorder="1">
      <alignment/>
      <protection/>
    </xf>
    <xf numFmtId="0" fontId="45" fillId="0" borderId="103" xfId="62" applyNumberFormat="1" applyFont="1" applyFill="1" applyBorder="1" applyAlignment="1">
      <alignment vertical="center"/>
      <protection/>
    </xf>
    <xf numFmtId="0" fontId="46" fillId="0" borderId="0" xfId="62" applyNumberFormat="1" applyFont="1" applyFill="1" applyBorder="1" applyAlignment="1">
      <alignment vertical="center"/>
      <protection/>
    </xf>
    <xf numFmtId="0" fontId="47" fillId="0" borderId="102" xfId="62" applyFont="1" applyFill="1" applyBorder="1">
      <alignment/>
      <protection/>
    </xf>
    <xf numFmtId="0" fontId="47" fillId="0" borderId="0" xfId="62" applyNumberFormat="1" applyFont="1" applyFill="1" applyBorder="1" applyAlignment="1">
      <alignment vertical="center"/>
      <protection/>
    </xf>
    <xf numFmtId="0" fontId="48" fillId="0" borderId="0" xfId="62" applyNumberFormat="1" applyFont="1" applyFill="1" applyBorder="1" applyAlignment="1">
      <alignment vertical="center"/>
      <protection/>
    </xf>
    <xf numFmtId="0" fontId="45" fillId="0" borderId="0" xfId="62" applyNumberFormat="1" applyFont="1" applyFill="1" applyBorder="1" applyAlignment="1">
      <alignment vertical="center"/>
      <protection/>
    </xf>
    <xf numFmtId="0" fontId="49" fillId="0" borderId="103" xfId="62" applyNumberFormat="1" applyFont="1" applyFill="1" applyBorder="1" applyAlignment="1">
      <alignment horizontal="center" vertical="center"/>
      <protection/>
    </xf>
    <xf numFmtId="0" fontId="50" fillId="0" borderId="0" xfId="62" applyNumberFormat="1" applyFont="1" applyFill="1" applyBorder="1" applyAlignment="1">
      <alignment vertical="center"/>
      <protection/>
    </xf>
    <xf numFmtId="0" fontId="41" fillId="0" borderId="0" xfId="62" applyFont="1" applyFill="1" applyBorder="1">
      <alignment/>
      <protection/>
    </xf>
    <xf numFmtId="0" fontId="51" fillId="0" borderId="102" xfId="62" applyFont="1" applyFill="1" applyBorder="1">
      <alignment/>
      <protection/>
    </xf>
    <xf numFmtId="0" fontId="52" fillId="0" borderId="0" xfId="62" applyNumberFormat="1" applyFont="1" applyFill="1" applyBorder="1" applyAlignment="1">
      <alignment vertical="center"/>
      <protection/>
    </xf>
    <xf numFmtId="0" fontId="51" fillId="0" borderId="0" xfId="62" applyFont="1" applyFill="1" applyBorder="1">
      <alignment/>
      <protection/>
    </xf>
    <xf numFmtId="0" fontId="51" fillId="0" borderId="103" xfId="62" applyFont="1" applyFill="1" applyBorder="1">
      <alignment/>
      <protection/>
    </xf>
    <xf numFmtId="0" fontId="53" fillId="0" borderId="0" xfId="62" applyFont="1" applyFill="1">
      <alignment/>
      <protection/>
    </xf>
    <xf numFmtId="0" fontId="54" fillId="0" borderId="0" xfId="62" applyNumberFormat="1" applyFont="1" applyFill="1" applyBorder="1" applyAlignment="1">
      <alignment vertical="center"/>
      <protection/>
    </xf>
    <xf numFmtId="0" fontId="55" fillId="0" borderId="0" xfId="62" applyNumberFormat="1" applyFont="1" applyFill="1" applyBorder="1" applyAlignment="1">
      <alignment vertical="center"/>
      <protection/>
    </xf>
    <xf numFmtId="0" fontId="41" fillId="0" borderId="104" xfId="62" applyFont="1" applyFill="1" applyBorder="1">
      <alignment/>
      <protection/>
    </xf>
    <xf numFmtId="0" fontId="114" fillId="0" borderId="105" xfId="62" applyNumberFormat="1" applyFont="1" applyFill="1" applyBorder="1" applyAlignment="1">
      <alignment vertical="center"/>
      <protection/>
    </xf>
    <xf numFmtId="0" fontId="34" fillId="0" borderId="105" xfId="62" applyNumberFormat="1" applyFill="1" applyBorder="1">
      <alignment/>
      <protection/>
    </xf>
    <xf numFmtId="0" fontId="41" fillId="0" borderId="105" xfId="62" applyFont="1" applyFill="1" applyBorder="1">
      <alignment/>
      <protection/>
    </xf>
    <xf numFmtId="0" fontId="41" fillId="0" borderId="106" xfId="62" applyFont="1" applyFill="1" applyBorder="1">
      <alignment/>
      <protection/>
    </xf>
    <xf numFmtId="184" fontId="5" fillId="2" borderId="88" xfId="0" applyNumberFormat="1" applyFont="1" applyFill="1" applyBorder="1" applyAlignment="1">
      <alignment horizontal="center" vertical="center" shrinkToFit="1"/>
    </xf>
    <xf numFmtId="0" fontId="115" fillId="4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56" fontId="2" fillId="0" borderId="108" xfId="0" applyNumberFormat="1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182" fontId="2" fillId="0" borderId="110" xfId="0" applyNumberFormat="1" applyFont="1" applyBorder="1" applyAlignment="1">
      <alignment horizontal="center" vertical="center"/>
    </xf>
    <xf numFmtId="182" fontId="2" fillId="0" borderId="69" xfId="0" applyNumberFormat="1" applyFont="1" applyBorder="1" applyAlignment="1">
      <alignment horizontal="center" vertical="center"/>
    </xf>
    <xf numFmtId="56" fontId="2" fillId="0" borderId="110" xfId="0" applyNumberFormat="1" applyFont="1" applyBorder="1" applyAlignment="1">
      <alignment horizontal="center" vertical="center"/>
    </xf>
    <xf numFmtId="56" fontId="2" fillId="0" borderId="69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right" vertical="center" shrinkToFit="1"/>
    </xf>
    <xf numFmtId="0" fontId="26" fillId="0" borderId="11" xfId="0" applyFont="1" applyFill="1" applyBorder="1" applyAlignment="1">
      <alignment horizontal="right" vertical="center" wrapText="1" shrinkToFit="1"/>
    </xf>
    <xf numFmtId="0" fontId="2" fillId="0" borderId="19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56" fontId="2" fillId="35" borderId="11" xfId="0" applyNumberFormat="1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56" fontId="2" fillId="38" borderId="1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116" fillId="0" borderId="12" xfId="0" applyFont="1" applyFill="1" applyBorder="1" applyAlignment="1">
      <alignment horizontal="center" vertical="center"/>
    </xf>
    <xf numFmtId="0" fontId="116" fillId="0" borderId="13" xfId="0" applyFont="1" applyFill="1" applyBorder="1" applyAlignment="1">
      <alignment horizontal="center" vertical="center"/>
    </xf>
    <xf numFmtId="0" fontId="110" fillId="0" borderId="12" xfId="0" applyNumberFormat="1" applyFont="1" applyFill="1" applyBorder="1" applyAlignment="1">
      <alignment horizontal="center" vertical="center"/>
    </xf>
    <xf numFmtId="0" fontId="110" fillId="0" borderId="112" xfId="0" applyNumberFormat="1" applyFont="1" applyFill="1" applyBorder="1" applyAlignment="1">
      <alignment horizontal="center" vertical="center"/>
    </xf>
    <xf numFmtId="0" fontId="110" fillId="0" borderId="13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 wrapText="1"/>
    </xf>
    <xf numFmtId="0" fontId="117" fillId="0" borderId="57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113" xfId="0" applyFont="1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5" fillId="0" borderId="114" xfId="61" applyNumberFormat="1" applyFont="1" applyFill="1" applyBorder="1" applyAlignment="1" applyProtection="1">
      <alignment horizontal="center" vertical="center"/>
      <protection/>
    </xf>
    <xf numFmtId="0" fontId="15" fillId="0" borderId="88" xfId="61" applyNumberFormat="1" applyFont="1" applyFill="1" applyBorder="1" applyAlignment="1" applyProtection="1">
      <alignment horizontal="center" vertical="center" shrinkToFit="1"/>
      <protection locked="0"/>
    </xf>
    <xf numFmtId="0" fontId="15" fillId="0" borderId="95" xfId="61" applyNumberFormat="1" applyFont="1" applyFill="1" applyBorder="1" applyAlignment="1" applyProtection="1">
      <alignment horizontal="center" vertical="center" shrinkToFit="1"/>
      <protection locked="0"/>
    </xf>
    <xf numFmtId="2" fontId="5" fillId="0" borderId="115" xfId="61" applyNumberFormat="1" applyFont="1" applyFill="1" applyBorder="1" applyAlignment="1" applyProtection="1">
      <alignment horizontal="center" vertical="center"/>
      <protection/>
    </xf>
    <xf numFmtId="0" fontId="15" fillId="0" borderId="37" xfId="61" applyNumberFormat="1" applyFont="1" applyFill="1" applyBorder="1" applyAlignment="1" applyProtection="1">
      <alignment horizontal="center" vertical="center" shrinkToFit="1"/>
      <protection locked="0"/>
    </xf>
    <xf numFmtId="0" fontId="15" fillId="0" borderId="77" xfId="61" applyNumberFormat="1" applyFont="1" applyFill="1" applyBorder="1" applyAlignment="1" applyProtection="1">
      <alignment horizontal="center" vertical="center" shrinkToFit="1"/>
      <protection locked="0"/>
    </xf>
    <xf numFmtId="2" fontId="5" fillId="0" borderId="116" xfId="61" applyNumberFormat="1" applyFont="1" applyFill="1" applyBorder="1" applyAlignment="1" applyProtection="1">
      <alignment horizontal="center" vertical="center"/>
      <protection/>
    </xf>
    <xf numFmtId="0" fontId="5" fillId="0" borderId="69" xfId="61" applyNumberFormat="1" applyFont="1" applyFill="1" applyBorder="1" applyAlignment="1" applyProtection="1">
      <alignment horizontal="left" vertical="center"/>
      <protection/>
    </xf>
    <xf numFmtId="0" fontId="5" fillId="0" borderId="117" xfId="61" applyNumberFormat="1" applyFont="1" applyFill="1" applyBorder="1" applyAlignment="1" applyProtection="1">
      <alignment horizontal="left" vertical="center"/>
      <protection/>
    </xf>
    <xf numFmtId="0" fontId="118" fillId="0" borderId="118" xfId="61" applyNumberFormat="1" applyFont="1" applyFill="1" applyBorder="1" applyAlignment="1" applyProtection="1">
      <alignment horizontal="center" vertical="center"/>
      <protection/>
    </xf>
    <xf numFmtId="0" fontId="118" fillId="0" borderId="119" xfId="61" applyNumberFormat="1" applyFont="1" applyFill="1" applyBorder="1" applyAlignment="1" applyProtection="1">
      <alignment horizontal="center" vertical="center"/>
      <protection/>
    </xf>
    <xf numFmtId="0" fontId="118" fillId="0" borderId="120" xfId="61" applyNumberFormat="1" applyFont="1" applyFill="1" applyBorder="1" applyAlignment="1" applyProtection="1">
      <alignment horizontal="center" vertical="center"/>
      <protection/>
    </xf>
    <xf numFmtId="0" fontId="118" fillId="0" borderId="121" xfId="61" applyNumberFormat="1" applyFont="1" applyFill="1" applyBorder="1" applyAlignment="1" applyProtection="1">
      <alignment horizontal="center" vertical="center"/>
      <protection/>
    </xf>
    <xf numFmtId="0" fontId="118" fillId="0" borderId="122" xfId="61" applyNumberFormat="1" applyFont="1" applyFill="1" applyBorder="1" applyAlignment="1" applyProtection="1">
      <alignment horizontal="center" vertical="center"/>
      <protection/>
    </xf>
    <xf numFmtId="0" fontId="118" fillId="0" borderId="123" xfId="61" applyNumberFormat="1" applyFont="1" applyFill="1" applyBorder="1" applyAlignment="1" applyProtection="1">
      <alignment horizontal="center" vertical="center"/>
      <protection/>
    </xf>
    <xf numFmtId="0" fontId="119" fillId="0" borderId="118" xfId="61" applyNumberFormat="1" applyFont="1" applyFill="1" applyBorder="1" applyAlignment="1" applyProtection="1">
      <alignment horizontal="center" vertical="center"/>
      <protection/>
    </xf>
    <xf numFmtId="0" fontId="119" fillId="0" borderId="119" xfId="61" applyNumberFormat="1" applyFont="1" applyFill="1" applyBorder="1" applyAlignment="1" applyProtection="1">
      <alignment horizontal="center" vertical="center"/>
      <protection/>
    </xf>
    <xf numFmtId="0" fontId="119" fillId="0" borderId="120" xfId="61" applyNumberFormat="1" applyFont="1" applyFill="1" applyBorder="1" applyAlignment="1" applyProtection="1">
      <alignment horizontal="center" vertical="center"/>
      <protection/>
    </xf>
    <xf numFmtId="0" fontId="119" fillId="0" borderId="121" xfId="61" applyNumberFormat="1" applyFont="1" applyFill="1" applyBorder="1" applyAlignment="1" applyProtection="1">
      <alignment horizontal="center" vertical="center"/>
      <protection/>
    </xf>
    <xf numFmtId="0" fontId="119" fillId="0" borderId="122" xfId="61" applyNumberFormat="1" applyFont="1" applyFill="1" applyBorder="1" applyAlignment="1" applyProtection="1">
      <alignment horizontal="center" vertical="center"/>
      <protection/>
    </xf>
    <xf numFmtId="0" fontId="119" fillId="0" borderId="123" xfId="61" applyNumberFormat="1" applyFont="1" applyFill="1" applyBorder="1" applyAlignment="1" applyProtection="1">
      <alignment horizontal="center" vertical="center"/>
      <protection/>
    </xf>
    <xf numFmtId="0" fontId="15" fillId="0" borderId="36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124" xfId="61" applyNumberFormat="1" applyFont="1" applyFill="1" applyBorder="1" applyAlignment="1" applyProtection="1">
      <alignment horizontal="center" vertical="center"/>
      <protection/>
    </xf>
    <xf numFmtId="0" fontId="5" fillId="0" borderId="82" xfId="61" applyNumberFormat="1" applyFont="1" applyFill="1" applyBorder="1" applyAlignment="1" applyProtection="1">
      <alignment horizontal="center" vertical="center"/>
      <protection/>
    </xf>
    <xf numFmtId="0" fontId="28" fillId="0" borderId="124" xfId="61" applyNumberFormat="1" applyFont="1" applyFill="1" applyBorder="1" applyAlignment="1" applyProtection="1">
      <alignment horizontal="center" vertical="center"/>
      <protection/>
    </xf>
    <xf numFmtId="0" fontId="28" fillId="0" borderId="82" xfId="61" applyNumberFormat="1" applyFont="1" applyFill="1" applyBorder="1" applyAlignment="1" applyProtection="1">
      <alignment horizontal="center" vertical="center"/>
      <protection/>
    </xf>
    <xf numFmtId="0" fontId="13" fillId="0" borderId="63" xfId="61" applyNumberFormat="1" applyFont="1" applyFill="1" applyBorder="1" applyAlignment="1" applyProtection="1">
      <alignment horizontal="right" vertical="center"/>
      <protection/>
    </xf>
    <xf numFmtId="0" fontId="13" fillId="0" borderId="28" xfId="61" applyNumberFormat="1" applyFont="1" applyFill="1" applyBorder="1" applyAlignment="1" applyProtection="1">
      <alignment horizontal="right" vertical="center"/>
      <protection/>
    </xf>
    <xf numFmtId="0" fontId="5" fillId="0" borderId="80" xfId="61" applyNumberFormat="1" applyFont="1" applyFill="1" applyBorder="1" applyAlignment="1" applyProtection="1">
      <alignment horizontal="left" vertical="center"/>
      <protection/>
    </xf>
    <xf numFmtId="0" fontId="5" fillId="0" borderId="98" xfId="61" applyNumberFormat="1" applyFont="1" applyFill="1" applyBorder="1" applyAlignment="1" applyProtection="1">
      <alignment horizontal="left" vertical="center"/>
      <protection/>
    </xf>
    <xf numFmtId="0" fontId="5" fillId="0" borderId="11" xfId="61" applyNumberFormat="1" applyFont="1" applyFill="1" applyBorder="1" applyAlignment="1" applyProtection="1">
      <alignment horizontal="center" vertical="center"/>
      <protection/>
    </xf>
    <xf numFmtId="0" fontId="5" fillId="0" borderId="92" xfId="61" applyNumberFormat="1" applyFont="1" applyFill="1" applyBorder="1" applyAlignment="1" applyProtection="1">
      <alignment horizontal="center" vertical="center"/>
      <protection/>
    </xf>
    <xf numFmtId="0" fontId="14" fillId="0" borderId="110" xfId="61" applyNumberFormat="1" applyFont="1" applyFill="1" applyBorder="1" applyAlignment="1" applyProtection="1">
      <alignment horizontal="right" vertical="center"/>
      <protection/>
    </xf>
    <xf numFmtId="0" fontId="14" fillId="0" borderId="125" xfId="61" applyNumberFormat="1" applyFont="1" applyFill="1" applyBorder="1" applyAlignment="1" applyProtection="1">
      <alignment horizontal="right" vertical="center"/>
      <protection/>
    </xf>
    <xf numFmtId="0" fontId="24" fillId="0" borderId="126" xfId="0" applyNumberFormat="1" applyFont="1" applyFill="1" applyBorder="1" applyAlignment="1">
      <alignment horizontal="center" vertical="center" shrinkToFit="1"/>
    </xf>
    <xf numFmtId="0" fontId="24" fillId="0" borderId="91" xfId="0" applyNumberFormat="1" applyFont="1" applyFill="1" applyBorder="1" applyAlignment="1">
      <alignment horizontal="center" vertical="center" shrinkToFit="1"/>
    </xf>
    <xf numFmtId="0" fontId="5" fillId="0" borderId="80" xfId="61" applyNumberFormat="1" applyFont="1" applyFill="1" applyBorder="1" applyAlignment="1" applyProtection="1">
      <alignment horizontal="center" vertical="center"/>
      <protection/>
    </xf>
    <xf numFmtId="0" fontId="5" fillId="0" borderId="98" xfId="61" applyNumberFormat="1" applyFont="1" applyFill="1" applyBorder="1" applyAlignment="1" applyProtection="1">
      <alignment horizontal="center" vertical="center"/>
      <protection/>
    </xf>
    <xf numFmtId="0" fontId="5" fillId="0" borderId="84" xfId="61" applyNumberFormat="1" applyFont="1" applyFill="1" applyBorder="1" applyAlignment="1" applyProtection="1">
      <alignment horizontal="center" vertical="center"/>
      <protection/>
    </xf>
    <xf numFmtId="0" fontId="5" fillId="0" borderId="73" xfId="61" applyNumberFormat="1" applyFont="1" applyFill="1" applyBorder="1" applyAlignment="1" applyProtection="1">
      <alignment horizontal="center" vertical="center"/>
      <protection/>
    </xf>
    <xf numFmtId="0" fontId="28" fillId="0" borderId="84" xfId="61" applyNumberFormat="1" applyFont="1" applyFill="1" applyBorder="1" applyAlignment="1" applyProtection="1">
      <alignment horizontal="center" vertical="center"/>
      <protection/>
    </xf>
    <xf numFmtId="0" fontId="28" fillId="0" borderId="73" xfId="61" applyNumberFormat="1" applyFont="1" applyFill="1" applyBorder="1" applyAlignment="1" applyProtection="1">
      <alignment horizontal="center" vertical="center"/>
      <protection/>
    </xf>
    <xf numFmtId="0" fontId="13" fillId="0" borderId="56" xfId="61" applyNumberFormat="1" applyFont="1" applyFill="1" applyBorder="1" applyAlignment="1" applyProtection="1">
      <alignment horizontal="right" vertical="center"/>
      <protection/>
    </xf>
    <xf numFmtId="0" fontId="13" fillId="0" borderId="26" xfId="61" applyNumberFormat="1" applyFont="1" applyFill="1" applyBorder="1" applyAlignment="1" applyProtection="1">
      <alignment horizontal="right" vertical="center"/>
      <protection/>
    </xf>
    <xf numFmtId="0" fontId="5" fillId="0" borderId="25" xfId="61" applyNumberFormat="1" applyFont="1" applyFill="1" applyBorder="1" applyAlignment="1" applyProtection="1">
      <alignment horizontal="left" vertical="center"/>
      <protection/>
    </xf>
    <xf numFmtId="0" fontId="5" fillId="0" borderId="55" xfId="61" applyNumberFormat="1" applyFont="1" applyFill="1" applyBorder="1" applyAlignment="1" applyProtection="1">
      <alignment horizontal="left" vertical="center"/>
      <protection/>
    </xf>
    <xf numFmtId="0" fontId="24" fillId="0" borderId="87" xfId="0" applyNumberFormat="1" applyFont="1" applyFill="1" applyBorder="1" applyAlignment="1">
      <alignment horizontal="center" vertical="center" shrinkToFit="1"/>
    </xf>
    <xf numFmtId="0" fontId="5" fillId="0" borderId="25" xfId="61" applyNumberFormat="1" applyFont="1" applyFill="1" applyBorder="1" applyAlignment="1" applyProtection="1">
      <alignment horizontal="center" vertical="center"/>
      <protection/>
    </xf>
    <xf numFmtId="0" fontId="5" fillId="0" borderId="55" xfId="61" applyNumberFormat="1" applyFont="1" applyFill="1" applyBorder="1" applyAlignment="1" applyProtection="1">
      <alignment horizontal="center" vertical="center"/>
      <protection/>
    </xf>
    <xf numFmtId="0" fontId="24" fillId="0" borderId="89" xfId="0" applyNumberFormat="1" applyFont="1" applyFill="1" applyBorder="1" applyAlignment="1">
      <alignment horizontal="center" vertical="center" shrinkToFit="1"/>
    </xf>
    <xf numFmtId="0" fontId="24" fillId="0" borderId="44" xfId="61" applyNumberFormat="1" applyFont="1" applyFill="1" applyBorder="1" applyAlignment="1" applyProtection="1">
      <alignment horizontal="center" vertical="center" shrinkToFit="1"/>
      <protection locked="0"/>
    </xf>
    <xf numFmtId="0" fontId="24" fillId="0" borderId="112" xfId="61" applyNumberFormat="1" applyFont="1" applyFill="1" applyBorder="1" applyAlignment="1" applyProtection="1">
      <alignment horizontal="center" vertical="center" shrinkToFit="1"/>
      <protection locked="0"/>
    </xf>
    <xf numFmtId="0" fontId="24" fillId="0" borderId="13" xfId="61" applyNumberFormat="1" applyFont="1" applyFill="1" applyBorder="1" applyAlignment="1" applyProtection="1">
      <alignment horizontal="center" vertical="center" shrinkToFit="1"/>
      <protection locked="0"/>
    </xf>
    <xf numFmtId="0" fontId="14" fillId="0" borderId="26" xfId="61" applyNumberFormat="1" applyFont="1" applyFill="1" applyBorder="1" applyAlignment="1" applyProtection="1">
      <alignment horizontal="right" vertical="center"/>
      <protection/>
    </xf>
    <xf numFmtId="0" fontId="5" fillId="0" borderId="44" xfId="61" applyNumberFormat="1" applyFont="1" applyFill="1" applyBorder="1" applyAlignment="1" applyProtection="1">
      <alignment horizontal="center" vertical="center" wrapText="1"/>
      <protection/>
    </xf>
    <xf numFmtId="0" fontId="5" fillId="0" borderId="112" xfId="61" applyNumberFormat="1" applyFont="1" applyFill="1" applyBorder="1" applyAlignment="1" applyProtection="1">
      <alignment horizontal="center" vertical="center" wrapText="1"/>
      <protection/>
    </xf>
    <xf numFmtId="0" fontId="5" fillId="0" borderId="34" xfId="61" applyNumberFormat="1" applyFont="1" applyFill="1" applyBorder="1" applyAlignment="1" applyProtection="1">
      <alignment horizontal="center" vertical="center" wrapText="1"/>
      <protection/>
    </xf>
    <xf numFmtId="0" fontId="24" fillId="0" borderId="14" xfId="61" applyNumberFormat="1" applyFont="1" applyFill="1" applyBorder="1" applyAlignment="1" applyProtection="1">
      <alignment horizontal="center" vertical="center" shrinkToFit="1"/>
      <protection locked="0"/>
    </xf>
    <xf numFmtId="0" fontId="24" fillId="0" borderId="43" xfId="0" applyNumberFormat="1" applyFont="1" applyFill="1" applyBorder="1" applyAlignment="1">
      <alignment horizontal="center" vertical="center" shrinkToFit="1"/>
    </xf>
    <xf numFmtId="0" fontId="9" fillId="0" borderId="0" xfId="61" applyNumberFormat="1" applyFont="1" applyFill="1" applyAlignment="1" applyProtection="1">
      <alignment horizontal="center" vertical="center" shrinkToFit="1"/>
      <protection/>
    </xf>
    <xf numFmtId="0" fontId="24" fillId="0" borderId="34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68" xfId="61" applyNumberFormat="1" applyFont="1" applyFill="1" applyBorder="1" applyAlignment="1" applyProtection="1">
      <alignment horizontal="center" vertical="center" shrinkToFit="1"/>
      <protection/>
    </xf>
    <xf numFmtId="0" fontId="5" fillId="0" borderId="127" xfId="61" applyNumberFormat="1" applyFont="1" applyFill="1" applyBorder="1" applyAlignment="1" applyProtection="1">
      <alignment horizontal="center" vertical="center" shrinkToFit="1"/>
      <protection/>
    </xf>
    <xf numFmtId="0" fontId="5" fillId="0" borderId="128" xfId="61" applyNumberFormat="1" applyFont="1" applyFill="1" applyBorder="1" applyAlignment="1" applyProtection="1">
      <alignment horizontal="center" vertical="center" shrinkToFit="1"/>
      <protection/>
    </xf>
    <xf numFmtId="0" fontId="5" fillId="0" borderId="129" xfId="61" applyNumberFormat="1" applyFont="1" applyFill="1" applyBorder="1" applyAlignment="1" applyProtection="1">
      <alignment horizontal="center" vertical="center" shrinkToFit="1"/>
      <protection/>
    </xf>
    <xf numFmtId="0" fontId="5" fillId="0" borderId="67" xfId="61" applyNumberFormat="1" applyFont="1" applyFill="1" applyBorder="1" applyAlignment="1" applyProtection="1">
      <alignment horizontal="center" vertical="center" shrinkToFit="1"/>
      <protection/>
    </xf>
    <xf numFmtId="0" fontId="5" fillId="0" borderId="130" xfId="61" applyNumberFormat="1" applyFont="1" applyFill="1" applyBorder="1" applyAlignment="1" applyProtection="1">
      <alignment horizontal="center" vertical="center" shrinkToFit="1"/>
      <protection/>
    </xf>
    <xf numFmtId="0" fontId="5" fillId="0" borderId="131" xfId="61" applyNumberFormat="1" applyFont="1" applyFill="1" applyBorder="1" applyAlignment="1" applyProtection="1">
      <alignment horizontal="center" vertical="center" shrinkToFit="1"/>
      <protection/>
    </xf>
    <xf numFmtId="0" fontId="5" fillId="0" borderId="132" xfId="61" applyNumberFormat="1" applyFont="1" applyFill="1" applyBorder="1" applyAlignment="1" applyProtection="1">
      <alignment horizontal="center" vertical="center" shrinkToFit="1"/>
      <protection/>
    </xf>
    <xf numFmtId="0" fontId="5" fillId="0" borderId="66" xfId="61" applyNumberFormat="1" applyFont="1" applyFill="1" applyBorder="1" applyAlignment="1" applyProtection="1">
      <alignment horizontal="center" vertical="center" shrinkToFit="1"/>
      <protection/>
    </xf>
    <xf numFmtId="0" fontId="5" fillId="0" borderId="133" xfId="61" applyNumberFormat="1" applyFont="1" applyFill="1" applyBorder="1" applyAlignment="1" applyProtection="1">
      <alignment horizontal="center" vertical="center" shrinkToFit="1"/>
      <protection/>
    </xf>
    <xf numFmtId="0" fontId="5" fillId="0" borderId="11" xfId="61" applyNumberFormat="1" applyFont="1" applyFill="1" applyBorder="1" applyAlignment="1" applyProtection="1">
      <alignment horizontal="center" vertical="center" shrinkToFit="1"/>
      <protection/>
    </xf>
    <xf numFmtId="0" fontId="5" fillId="0" borderId="92" xfId="61" applyNumberFormat="1" applyFont="1" applyFill="1" applyBorder="1" applyAlignment="1" applyProtection="1">
      <alignment horizontal="center" vertical="center" shrinkToFit="1"/>
      <protection/>
    </xf>
    <xf numFmtId="0" fontId="5" fillId="0" borderId="134" xfId="61" applyNumberFormat="1" applyFont="1" applyFill="1" applyBorder="1" applyAlignment="1" applyProtection="1">
      <alignment horizontal="center" vertical="center" shrinkToFit="1"/>
      <protection/>
    </xf>
    <xf numFmtId="0" fontId="5" fillId="0" borderId="135" xfId="61" applyNumberFormat="1" applyFont="1" applyFill="1" applyBorder="1" applyAlignment="1" applyProtection="1">
      <alignment horizontal="center" vertical="center" shrinkToFit="1"/>
      <protection/>
    </xf>
    <xf numFmtId="0" fontId="5" fillId="0" borderId="65" xfId="61" applyNumberFormat="1" applyFont="1" applyFill="1" applyBorder="1" applyAlignment="1" applyProtection="1">
      <alignment horizontal="center" vertical="center" shrinkToFit="1"/>
      <protection/>
    </xf>
    <xf numFmtId="0" fontId="5" fillId="0" borderId="136" xfId="61" applyNumberFormat="1" applyFont="1" applyFill="1" applyBorder="1" applyAlignment="1" applyProtection="1">
      <alignment horizontal="center" vertical="center" shrinkToFit="1"/>
      <protection/>
    </xf>
    <xf numFmtId="0" fontId="5" fillId="0" borderId="137" xfId="61" applyNumberFormat="1" applyFont="1" applyFill="1" applyBorder="1" applyAlignment="1" applyProtection="1">
      <alignment horizontal="center" vertical="center" shrinkToFit="1"/>
      <protection/>
    </xf>
    <xf numFmtId="0" fontId="5" fillId="33" borderId="138" xfId="61" applyNumberFormat="1" applyFont="1" applyFill="1" applyBorder="1" applyAlignment="1" applyProtection="1">
      <alignment horizontal="center" vertical="center" shrinkToFit="1"/>
      <protection/>
    </xf>
    <xf numFmtId="0" fontId="5" fillId="33" borderId="65" xfId="61" applyNumberFormat="1" applyFont="1" applyFill="1" applyBorder="1" applyAlignment="1" applyProtection="1">
      <alignment horizontal="center" vertical="center" shrinkToFit="1"/>
      <protection/>
    </xf>
    <xf numFmtId="0" fontId="5" fillId="33" borderId="137" xfId="61" applyNumberFormat="1" applyFont="1" applyFill="1" applyBorder="1" applyAlignment="1" applyProtection="1">
      <alignment horizontal="center" vertical="center" shrinkToFit="1"/>
      <protection/>
    </xf>
    <xf numFmtId="0" fontId="5" fillId="0" borderId="138" xfId="61" applyNumberFormat="1" applyFont="1" applyFill="1" applyBorder="1" applyAlignment="1" applyProtection="1">
      <alignment horizontal="center" vertical="center" shrinkToFit="1"/>
      <protection/>
    </xf>
    <xf numFmtId="0" fontId="5" fillId="0" borderId="86" xfId="61" applyNumberFormat="1" applyFont="1" applyFill="1" applyBorder="1" applyAlignment="1" applyProtection="1">
      <alignment horizontal="center" vertical="center" shrinkToFit="1"/>
      <protection/>
    </xf>
    <xf numFmtId="0" fontId="5" fillId="33" borderId="67" xfId="61" applyNumberFormat="1" applyFont="1" applyFill="1" applyBorder="1" applyAlignment="1" applyProtection="1">
      <alignment horizontal="center" vertical="center" shrinkToFit="1"/>
      <protection/>
    </xf>
    <xf numFmtId="0" fontId="5" fillId="33" borderId="132" xfId="61" applyNumberFormat="1" applyFont="1" applyFill="1" applyBorder="1" applyAlignment="1" applyProtection="1">
      <alignment horizontal="center" vertical="center" shrinkToFit="1"/>
      <protection/>
    </xf>
    <xf numFmtId="0" fontId="5" fillId="33" borderId="131" xfId="61" applyNumberFormat="1" applyFont="1" applyFill="1" applyBorder="1" applyAlignment="1" applyProtection="1">
      <alignment horizontal="center" vertical="center" shrinkToFit="1"/>
      <protection/>
    </xf>
    <xf numFmtId="0" fontId="5" fillId="0" borderId="44" xfId="61" applyNumberFormat="1" applyFont="1" applyFill="1" applyBorder="1" applyAlignment="1" applyProtection="1">
      <alignment horizontal="center" vertical="center"/>
      <protection/>
    </xf>
    <xf numFmtId="0" fontId="5" fillId="0" borderId="112" xfId="61" applyNumberFormat="1" applyFont="1" applyFill="1" applyBorder="1" applyAlignment="1" applyProtection="1">
      <alignment horizontal="center" vertical="center"/>
      <protection/>
    </xf>
    <xf numFmtId="0" fontId="5" fillId="0" borderId="13" xfId="61" applyNumberFormat="1" applyFont="1" applyFill="1" applyBorder="1" applyAlignment="1" applyProtection="1">
      <alignment horizontal="center" vertical="center"/>
      <protection/>
    </xf>
    <xf numFmtId="0" fontId="5" fillId="0" borderId="34" xfId="61" applyNumberFormat="1" applyFont="1" applyFill="1" applyBorder="1" applyAlignment="1" applyProtection="1">
      <alignment horizontal="center" vertical="center"/>
      <protection/>
    </xf>
    <xf numFmtId="0" fontId="107" fillId="0" borderId="112" xfId="0" applyFont="1" applyFill="1" applyBorder="1" applyAlignment="1">
      <alignment horizontal="right" vertical="center" wrapText="1"/>
    </xf>
    <xf numFmtId="0" fontId="116" fillId="0" borderId="1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13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2" fillId="0" borderId="59" xfId="61" applyNumberFormat="1" applyFont="1" applyBorder="1" applyAlignment="1" applyProtection="1">
      <alignment horizontal="left" vertical="center" shrinkToFit="1"/>
      <protection/>
    </xf>
    <xf numFmtId="0" fontId="22" fillId="0" borderId="60" xfId="61" applyNumberFormat="1" applyFont="1" applyBorder="1" applyAlignment="1" applyProtection="1">
      <alignment horizontal="left" vertical="center" shrinkToFit="1"/>
      <protection/>
    </xf>
    <xf numFmtId="0" fontId="22" fillId="0" borderId="61" xfId="61" applyNumberFormat="1" applyFont="1" applyBorder="1" applyAlignment="1" applyProtection="1">
      <alignment horizontal="left" vertical="center" shrinkToFit="1"/>
      <protection/>
    </xf>
    <xf numFmtId="0" fontId="22" fillId="0" borderId="26" xfId="61" applyNumberFormat="1" applyFont="1" applyBorder="1" applyAlignment="1" applyProtection="1">
      <alignment horizontal="left" vertical="center" shrinkToFit="1"/>
      <protection/>
    </xf>
    <xf numFmtId="0" fontId="22" fillId="0" borderId="19" xfId="61" applyNumberFormat="1" applyFont="1" applyBorder="1" applyAlignment="1" applyProtection="1">
      <alignment horizontal="left" vertical="center" shrinkToFit="1"/>
      <protection/>
    </xf>
    <xf numFmtId="0" fontId="22" fillId="0" borderId="55" xfId="61" applyNumberFormat="1" applyFont="1" applyBorder="1" applyAlignment="1" applyProtection="1">
      <alignment horizontal="left" vertical="center" shrinkToFit="1"/>
      <protection/>
    </xf>
    <xf numFmtId="0" fontId="22" fillId="0" borderId="63" xfId="61" applyNumberFormat="1" applyFont="1" applyBorder="1" applyAlignment="1" applyProtection="1">
      <alignment horizontal="left" vertical="center" shrinkToFit="1"/>
      <protection/>
    </xf>
    <xf numFmtId="0" fontId="22" fillId="0" borderId="0" xfId="61" applyNumberFormat="1" applyFont="1" applyBorder="1" applyAlignment="1" applyProtection="1">
      <alignment horizontal="left" vertical="center" shrinkToFit="1"/>
      <protection/>
    </xf>
    <xf numFmtId="0" fontId="22" fillId="0" borderId="80" xfId="61" applyNumberFormat="1" applyFont="1" applyBorder="1" applyAlignment="1" applyProtection="1">
      <alignment horizontal="left" vertical="center" shrinkToFit="1"/>
      <protection/>
    </xf>
    <xf numFmtId="0" fontId="22" fillId="0" borderId="28" xfId="61" applyNumberFormat="1" applyFont="1" applyBorder="1" applyAlignment="1" applyProtection="1">
      <alignment horizontal="left" vertical="center" shrinkToFit="1"/>
      <protection/>
    </xf>
    <xf numFmtId="0" fontId="22" fillId="0" borderId="57" xfId="61" applyNumberFormat="1" applyFont="1" applyBorder="1" applyAlignment="1" applyProtection="1">
      <alignment horizontal="left" vertical="center" shrinkToFit="1"/>
      <protection/>
    </xf>
    <xf numFmtId="0" fontId="22" fillId="0" borderId="98" xfId="61" applyNumberFormat="1" applyFont="1" applyBorder="1" applyAlignment="1" applyProtection="1">
      <alignment horizontal="left" vertical="center" shrinkToFit="1"/>
      <protection/>
    </xf>
    <xf numFmtId="0" fontId="5" fillId="0" borderId="112" xfId="61" applyNumberFormat="1" applyFont="1" applyBorder="1" applyAlignment="1" applyProtection="1">
      <alignment horizontal="center" vertical="center"/>
      <protection/>
    </xf>
    <xf numFmtId="0" fontId="15" fillId="0" borderId="38" xfId="61" applyNumberFormat="1" applyFont="1" applyFill="1" applyBorder="1" applyAlignment="1" applyProtection="1">
      <alignment horizontal="center" vertical="center" shrinkToFit="1"/>
      <protection locked="0"/>
    </xf>
    <xf numFmtId="0" fontId="13" fillId="0" borderId="139" xfId="61" applyNumberFormat="1" applyFont="1" applyFill="1" applyBorder="1" applyAlignment="1" applyProtection="1">
      <alignment horizontal="right" vertical="center"/>
      <protection/>
    </xf>
    <xf numFmtId="0" fontId="13" fillId="0" borderId="110" xfId="61" applyNumberFormat="1" applyFont="1" applyFill="1" applyBorder="1" applyAlignment="1" applyProtection="1">
      <alignment horizontal="right" vertical="center"/>
      <protection/>
    </xf>
    <xf numFmtId="0" fontId="5" fillId="0" borderId="140" xfId="61" applyNumberFormat="1" applyFont="1" applyBorder="1" applyAlignment="1" applyProtection="1">
      <alignment horizontal="left" vertical="center"/>
      <protection/>
    </xf>
    <xf numFmtId="0" fontId="5" fillId="0" borderId="69" xfId="61" applyNumberFormat="1" applyFont="1" applyBorder="1" applyAlignment="1" applyProtection="1">
      <alignment horizontal="left" vertical="center"/>
      <protection/>
    </xf>
    <xf numFmtId="0" fontId="14" fillId="0" borderId="139" xfId="61" applyNumberFormat="1" applyFont="1" applyFill="1" applyBorder="1" applyAlignment="1" applyProtection="1">
      <alignment horizontal="right" vertical="center"/>
      <protection/>
    </xf>
    <xf numFmtId="0" fontId="5" fillId="0" borderId="87" xfId="0" applyNumberFormat="1" applyFont="1" applyBorder="1" applyAlignment="1">
      <alignment horizontal="center" vertical="center" shrinkToFit="1"/>
    </xf>
    <xf numFmtId="0" fontId="5" fillId="0" borderId="91" xfId="0" applyNumberFormat="1" applyFont="1" applyBorder="1" applyAlignment="1">
      <alignment horizontal="center" vertical="center" shrinkToFit="1"/>
    </xf>
    <xf numFmtId="0" fontId="5" fillId="0" borderId="89" xfId="61" applyNumberFormat="1" applyFont="1" applyFill="1" applyBorder="1" applyAlignment="1" applyProtection="1">
      <alignment horizontal="center" vertical="center"/>
      <protection/>
    </xf>
    <xf numFmtId="0" fontId="5" fillId="0" borderId="10" xfId="61" applyNumberFormat="1" applyFont="1" applyFill="1" applyBorder="1" applyAlignment="1" applyProtection="1">
      <alignment horizontal="center" vertical="center"/>
      <protection/>
    </xf>
    <xf numFmtId="0" fontId="5" fillId="0" borderId="56" xfId="61" applyNumberFormat="1" applyFont="1" applyFill="1" applyBorder="1" applyAlignment="1" applyProtection="1">
      <alignment horizontal="center" vertical="center"/>
      <protection/>
    </xf>
    <xf numFmtId="0" fontId="5" fillId="0" borderId="28" xfId="61" applyNumberFormat="1" applyFont="1" applyFill="1" applyBorder="1" applyAlignment="1" applyProtection="1">
      <alignment horizontal="center" vertical="center"/>
      <protection/>
    </xf>
    <xf numFmtId="0" fontId="5" fillId="0" borderId="141" xfId="61" applyNumberFormat="1" applyFont="1" applyFill="1" applyBorder="1" applyAlignment="1" applyProtection="1">
      <alignment horizontal="center" vertical="center"/>
      <protection/>
    </xf>
    <xf numFmtId="0" fontId="5" fillId="0" borderId="100" xfId="61" applyNumberFormat="1" applyFont="1" applyFill="1" applyBorder="1" applyAlignment="1" applyProtection="1">
      <alignment horizontal="center" vertical="center"/>
      <protection/>
    </xf>
    <xf numFmtId="0" fontId="16" fillId="0" borderId="76" xfId="61" applyNumberFormat="1" applyFont="1" applyFill="1" applyBorder="1" applyAlignment="1" applyProtection="1">
      <alignment horizontal="center" vertical="center"/>
      <protection/>
    </xf>
    <xf numFmtId="0" fontId="16" fillId="0" borderId="142" xfId="61" applyNumberFormat="1" applyFont="1" applyFill="1" applyBorder="1" applyAlignment="1" applyProtection="1">
      <alignment horizontal="center" vertical="center"/>
      <protection/>
    </xf>
    <xf numFmtId="0" fontId="13" fillId="0" borderId="125" xfId="61" applyNumberFormat="1" applyFont="1" applyFill="1" applyBorder="1" applyAlignment="1" applyProtection="1">
      <alignment horizontal="right" vertical="center"/>
      <protection/>
    </xf>
    <xf numFmtId="0" fontId="5" fillId="0" borderId="117" xfId="61" applyNumberFormat="1" applyFont="1" applyBorder="1" applyAlignment="1" applyProtection="1">
      <alignment horizontal="left" vertical="center"/>
      <protection/>
    </xf>
    <xf numFmtId="0" fontId="5" fillId="0" borderId="26" xfId="61" applyNumberFormat="1" applyFont="1" applyFill="1" applyBorder="1" applyAlignment="1" applyProtection="1">
      <alignment horizontal="center" vertical="center"/>
      <protection/>
    </xf>
    <xf numFmtId="0" fontId="5" fillId="0" borderId="89" xfId="0" applyNumberFormat="1" applyFont="1" applyBorder="1" applyAlignment="1">
      <alignment horizontal="center" vertical="center" shrinkToFit="1"/>
    </xf>
    <xf numFmtId="0" fontId="5" fillId="0" borderId="126" xfId="0" applyNumberFormat="1" applyFont="1" applyBorder="1" applyAlignment="1">
      <alignment horizontal="center" vertical="center" shrinkToFit="1"/>
    </xf>
    <xf numFmtId="0" fontId="5" fillId="0" borderId="75" xfId="61" applyNumberFormat="1" applyFont="1" applyFill="1" applyBorder="1" applyAlignment="1" applyProtection="1">
      <alignment horizontal="center" vertical="center"/>
      <protection/>
    </xf>
    <xf numFmtId="0" fontId="5" fillId="0" borderId="89" xfId="0" applyNumberFormat="1" applyFont="1" applyFill="1" applyBorder="1" applyAlignment="1">
      <alignment horizontal="center" vertical="center" shrinkToFit="1"/>
    </xf>
    <xf numFmtId="0" fontId="5" fillId="0" borderId="126" xfId="0" applyNumberFormat="1" applyFont="1" applyFill="1" applyBorder="1" applyAlignment="1">
      <alignment horizontal="center" vertical="center" shrinkToFit="1"/>
    </xf>
    <xf numFmtId="0" fontId="5" fillId="0" borderId="63" xfId="61" applyNumberFormat="1" applyFont="1" applyFill="1" applyBorder="1" applyAlignment="1" applyProtection="1">
      <alignment horizontal="center" vertical="center"/>
      <protection/>
    </xf>
    <xf numFmtId="0" fontId="5" fillId="0" borderId="143" xfId="61" applyNumberFormat="1" applyFont="1" applyFill="1" applyBorder="1" applyAlignment="1" applyProtection="1">
      <alignment horizontal="center" vertical="center"/>
      <protection/>
    </xf>
    <xf numFmtId="0" fontId="16" fillId="0" borderId="144" xfId="61" applyNumberFormat="1" applyFont="1" applyFill="1" applyBorder="1" applyAlignment="1" applyProtection="1">
      <alignment horizontal="center" vertical="center"/>
      <protection/>
    </xf>
    <xf numFmtId="0" fontId="5" fillId="0" borderId="14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71" xfId="0" applyNumberFormat="1" applyFont="1" applyFill="1" applyBorder="1" applyAlignment="1">
      <alignment horizontal="center" vertical="center" shrinkToFit="1"/>
    </xf>
    <xf numFmtId="0" fontId="5" fillId="0" borderId="33" xfId="61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61" applyNumberFormat="1" applyFont="1" applyAlignment="1" applyProtection="1">
      <alignment horizontal="center" vertical="center" shrinkToFit="1"/>
      <protection/>
    </xf>
    <xf numFmtId="0" fontId="5" fillId="0" borderId="129" xfId="61" applyNumberFormat="1" applyFont="1" applyBorder="1" applyAlignment="1" applyProtection="1">
      <alignment horizontal="center" vertical="center" shrinkToFit="1"/>
      <protection/>
    </xf>
    <xf numFmtId="0" fontId="5" fillId="0" borderId="68" xfId="61" applyNumberFormat="1" applyFont="1" applyBorder="1" applyAlignment="1" applyProtection="1">
      <alignment horizontal="center" vertical="center" shrinkToFit="1"/>
      <protection/>
    </xf>
    <xf numFmtId="0" fontId="5" fillId="0" borderId="128" xfId="61" applyNumberFormat="1" applyFont="1" applyBorder="1" applyAlignment="1" applyProtection="1">
      <alignment horizontal="center" vertical="center" shrinkToFit="1"/>
      <protection/>
    </xf>
    <xf numFmtId="0" fontId="5" fillId="0" borderId="67" xfId="61" applyNumberFormat="1" applyFont="1" applyBorder="1" applyAlignment="1" applyProtection="1">
      <alignment horizontal="center" vertical="center" shrinkToFit="1"/>
      <protection/>
    </xf>
    <xf numFmtId="0" fontId="5" fillId="0" borderId="130" xfId="61" applyNumberFormat="1" applyFont="1" applyBorder="1" applyAlignment="1" applyProtection="1">
      <alignment horizontal="center" vertical="center" shrinkToFit="1"/>
      <protection/>
    </xf>
    <xf numFmtId="0" fontId="5" fillId="0" borderId="131" xfId="61" applyNumberFormat="1" applyFont="1" applyBorder="1" applyAlignment="1" applyProtection="1">
      <alignment horizontal="center" vertical="center" shrinkToFit="1"/>
      <protection/>
    </xf>
    <xf numFmtId="0" fontId="5" fillId="33" borderId="68" xfId="61" applyNumberFormat="1" applyFont="1" applyFill="1" applyBorder="1" applyAlignment="1" applyProtection="1">
      <alignment horizontal="center" vertical="center" shrinkToFit="1"/>
      <protection/>
    </xf>
    <xf numFmtId="0" fontId="5" fillId="33" borderId="127" xfId="61" applyNumberFormat="1" applyFont="1" applyFill="1" applyBorder="1" applyAlignment="1" applyProtection="1">
      <alignment horizontal="center" vertical="center" shrinkToFit="1"/>
      <protection/>
    </xf>
    <xf numFmtId="0" fontId="5" fillId="33" borderId="129" xfId="61" applyNumberFormat="1" applyFont="1" applyFill="1" applyBorder="1" applyAlignment="1" applyProtection="1">
      <alignment horizontal="center" vertical="center" shrinkToFit="1"/>
      <protection/>
    </xf>
    <xf numFmtId="0" fontId="5" fillId="0" borderId="65" xfId="61" applyNumberFormat="1" applyFont="1" applyBorder="1" applyAlignment="1" applyProtection="1">
      <alignment horizontal="center" vertical="center" shrinkToFit="1"/>
      <protection/>
    </xf>
    <xf numFmtId="0" fontId="5" fillId="0" borderId="137" xfId="61" applyNumberFormat="1" applyFont="1" applyBorder="1" applyAlignment="1" applyProtection="1">
      <alignment horizontal="center" vertical="center" shrinkToFit="1"/>
      <protection/>
    </xf>
    <xf numFmtId="0" fontId="5" fillId="0" borderId="138" xfId="61" applyNumberFormat="1" applyFont="1" applyBorder="1" applyAlignment="1" applyProtection="1">
      <alignment horizontal="center" vertical="center" shrinkToFit="1"/>
      <protection/>
    </xf>
    <xf numFmtId="0" fontId="5" fillId="0" borderId="66" xfId="61" applyNumberFormat="1" applyFont="1" applyBorder="1" applyAlignment="1" applyProtection="1">
      <alignment horizontal="center" vertical="center" shrinkToFit="1"/>
      <protection/>
    </xf>
    <xf numFmtId="0" fontId="5" fillId="0" borderId="134" xfId="61" applyNumberFormat="1" applyFont="1" applyBorder="1" applyAlignment="1" applyProtection="1">
      <alignment horizontal="center" vertical="center" shrinkToFit="1"/>
      <protection/>
    </xf>
    <xf numFmtId="0" fontId="5" fillId="0" borderId="135" xfId="61" applyNumberFormat="1" applyFont="1" applyBorder="1" applyAlignment="1" applyProtection="1">
      <alignment horizontal="center" vertical="center" shrinkToFit="1"/>
      <protection/>
    </xf>
    <xf numFmtId="0" fontId="5" fillId="0" borderId="133" xfId="61" applyNumberFormat="1" applyFont="1" applyBorder="1" applyAlignment="1" applyProtection="1">
      <alignment horizontal="center" vertical="center" shrinkToFit="1"/>
      <protection/>
    </xf>
    <xf numFmtId="0" fontId="5" fillId="0" borderId="136" xfId="61" applyNumberFormat="1" applyFont="1" applyBorder="1" applyAlignment="1" applyProtection="1">
      <alignment horizontal="center" vertical="center" shrinkToFit="1"/>
      <protection/>
    </xf>
    <xf numFmtId="0" fontId="5" fillId="0" borderId="127" xfId="61" applyNumberFormat="1" applyFont="1" applyBorder="1" applyAlignment="1" applyProtection="1">
      <alignment horizontal="center" vertical="center" shrinkToFit="1"/>
      <protection/>
    </xf>
    <xf numFmtId="0" fontId="5" fillId="0" borderId="132" xfId="61" applyNumberFormat="1" applyFont="1" applyBorder="1" applyAlignment="1" applyProtection="1">
      <alignment horizontal="center" vertical="center" shrinkToFit="1"/>
      <protection/>
    </xf>
    <xf numFmtId="0" fontId="5" fillId="0" borderId="63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57" xfId="61" applyNumberFormat="1" applyFont="1" applyBorder="1" applyAlignment="1" applyProtection="1">
      <alignment horizontal="center" vertical="center" shrinkToFit="1"/>
      <protection/>
    </xf>
    <xf numFmtId="0" fontId="5" fillId="0" borderId="58" xfId="61" applyNumberFormat="1" applyFont="1" applyBorder="1" applyAlignment="1" applyProtection="1">
      <alignment horizontal="center" vertical="center" shrinkToFit="1"/>
      <protection/>
    </xf>
    <xf numFmtId="0" fontId="5" fillId="0" borderId="28" xfId="61" applyNumberFormat="1" applyFont="1" applyBorder="1" applyAlignment="1" applyProtection="1">
      <alignment horizontal="center" vertical="center" shrinkToFit="1"/>
      <protection/>
    </xf>
    <xf numFmtId="0" fontId="5" fillId="0" borderId="64" xfId="61" applyNumberFormat="1" applyFont="1" applyFill="1" applyBorder="1" applyAlignment="1" applyProtection="1">
      <alignment horizontal="center" vertical="center" shrinkToFit="1"/>
      <protection/>
    </xf>
    <xf numFmtId="0" fontId="5" fillId="0" borderId="60" xfId="61" applyNumberFormat="1" applyFont="1" applyFill="1" applyBorder="1" applyAlignment="1" applyProtection="1">
      <alignment horizontal="center" vertical="center" shrinkToFit="1"/>
      <protection/>
    </xf>
    <xf numFmtId="0" fontId="5" fillId="0" borderId="59" xfId="61" applyNumberFormat="1" applyFont="1" applyFill="1" applyBorder="1" applyAlignment="1" applyProtection="1">
      <alignment horizontal="center" vertical="center" shrinkToFit="1"/>
      <protection/>
    </xf>
    <xf numFmtId="0" fontId="5" fillId="0" borderId="62" xfId="61" applyNumberFormat="1" applyFont="1" applyFill="1" applyBorder="1" applyAlignment="1" applyProtection="1">
      <alignment horizontal="center" vertical="center" shrinkToFit="1"/>
      <protection/>
    </xf>
    <xf numFmtId="0" fontId="5" fillId="0" borderId="44" xfId="61" applyNumberFormat="1" applyFont="1" applyBorder="1" applyAlignment="1" applyProtection="1">
      <alignment horizontal="center" vertical="center"/>
      <protection/>
    </xf>
    <xf numFmtId="0" fontId="5" fillId="0" borderId="13" xfId="61" applyNumberFormat="1" applyFont="1" applyBorder="1" applyAlignment="1" applyProtection="1">
      <alignment horizontal="center" vertical="center"/>
      <protection/>
    </xf>
    <xf numFmtId="0" fontId="5" fillId="0" borderId="34" xfId="61" applyNumberFormat="1" applyFont="1" applyBorder="1" applyAlignment="1" applyProtection="1">
      <alignment horizontal="center" vertical="center"/>
      <protection/>
    </xf>
    <xf numFmtId="0" fontId="113" fillId="0" borderId="145" xfId="62" applyNumberFormat="1" applyFont="1" applyFill="1" applyBorder="1" applyAlignment="1">
      <alignment horizontal="center" shrinkToFit="1"/>
      <protection/>
    </xf>
    <xf numFmtId="0" fontId="113" fillId="0" borderId="146" xfId="62" applyNumberFormat="1" applyFont="1" applyFill="1" applyBorder="1" applyAlignment="1">
      <alignment horizontal="center" shrinkToFit="1"/>
      <protection/>
    </xf>
    <xf numFmtId="0" fontId="113" fillId="0" borderId="147" xfId="62" applyNumberFormat="1" applyFont="1" applyFill="1" applyBorder="1" applyAlignment="1">
      <alignment horizontal="center" shrinkToFit="1"/>
      <protection/>
    </xf>
    <xf numFmtId="0" fontId="38" fillId="0" borderId="102" xfId="62" applyNumberFormat="1" applyFont="1" applyFill="1" applyBorder="1" applyAlignment="1">
      <alignment horizontal="center" vertical="center"/>
      <protection/>
    </xf>
    <xf numFmtId="0" fontId="40" fillId="0" borderId="0" xfId="62" applyNumberFormat="1" applyFont="1" applyFill="1" applyBorder="1" applyAlignment="1">
      <alignment horizontal="center" vertical="center"/>
      <protection/>
    </xf>
    <xf numFmtId="0" fontId="40" fillId="0" borderId="103" xfId="62" applyNumberFormat="1" applyFont="1" applyFill="1" applyBorder="1" applyAlignment="1">
      <alignment horizontal="center" vertical="center"/>
      <protection/>
    </xf>
    <xf numFmtId="0" fontId="44" fillId="0" borderId="0" xfId="62" applyNumberFormat="1" applyFont="1" applyFill="1" applyBorder="1" applyAlignment="1">
      <alignment horizontal="center" vertical="center" shrinkToFit="1"/>
      <protection/>
    </xf>
    <xf numFmtId="0" fontId="120" fillId="0" borderId="0" xfId="62" applyNumberFormat="1" applyFont="1" applyFill="1" applyBorder="1" applyAlignment="1">
      <alignment horizontal="left" vertical="center" shrinkToFit="1"/>
      <protection/>
    </xf>
    <xf numFmtId="0" fontId="31" fillId="0" borderId="11" xfId="0" applyFont="1" applyBorder="1" applyAlignment="1">
      <alignment horizontal="center" vertical="center"/>
    </xf>
    <xf numFmtId="182" fontId="31" fillId="0" borderId="110" xfId="0" applyNumberFormat="1" applyFont="1" applyBorder="1" applyAlignment="1">
      <alignment horizontal="center" vertical="center"/>
    </xf>
    <xf numFmtId="182" fontId="31" fillId="0" borderId="69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shrinkToFit="1"/>
    </xf>
    <xf numFmtId="182" fontId="31" fillId="0" borderId="11" xfId="0" applyNumberFormat="1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 shrinkToFit="1"/>
    </xf>
    <xf numFmtId="0" fontId="32" fillId="0" borderId="111" xfId="0" applyFont="1" applyBorder="1" applyAlignment="1">
      <alignment horizontal="center" vertical="center" shrinkToFit="1"/>
    </xf>
    <xf numFmtId="0" fontId="32" fillId="0" borderId="69" xfId="0" applyFont="1" applyBorder="1" applyAlignment="1">
      <alignment horizontal="center" vertical="center" shrinkToFit="1"/>
    </xf>
    <xf numFmtId="0" fontId="22" fillId="0" borderId="83" xfId="0" applyFont="1" applyFill="1" applyBorder="1" applyAlignment="1">
      <alignment horizontal="left" vertical="center" shrinkToFit="1"/>
    </xf>
    <xf numFmtId="0" fontId="22" fillId="0" borderId="73" xfId="0" applyFont="1" applyFill="1" applyBorder="1" applyAlignment="1">
      <alignment horizontal="left" vertical="center" shrinkToFit="1"/>
    </xf>
    <xf numFmtId="0" fontId="22" fillId="0" borderId="84" xfId="0" applyFont="1" applyFill="1" applyBorder="1" applyAlignment="1">
      <alignment horizontal="left" vertical="center" shrinkToFit="1"/>
    </xf>
    <xf numFmtId="0" fontId="22" fillId="0" borderId="82" xfId="0" applyFont="1" applyFill="1" applyBorder="1" applyAlignment="1">
      <alignment horizontal="left" vertical="center" shrinkToFit="1"/>
    </xf>
    <xf numFmtId="176" fontId="89" fillId="0" borderId="43" xfId="0" applyNumberFormat="1" applyFont="1" applyFill="1" applyBorder="1" applyAlignment="1">
      <alignment horizontal="center" vertical="center"/>
    </xf>
    <xf numFmtId="182" fontId="89" fillId="0" borderId="43" xfId="0" applyNumberFormat="1" applyFont="1" applyFill="1" applyBorder="1" applyAlignment="1">
      <alignment horizontal="center" vertical="center"/>
    </xf>
    <xf numFmtId="176" fontId="89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０００年度春ﾘｰｸﾞ成績表" xfId="61"/>
    <cellStyle name="標準_九州駐車証" xfId="62"/>
    <cellStyle name="標準_秋季プログラム組合せ１・２・３・５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35</xdr:row>
      <xdr:rowOff>133350</xdr:rowOff>
    </xdr:from>
    <xdr:to>
      <xdr:col>5</xdr:col>
      <xdr:colOff>1266825</xdr:colOff>
      <xdr:row>39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0344150"/>
          <a:ext cx="1019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33</xdr:col>
      <xdr:colOff>0</xdr:colOff>
      <xdr:row>51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495425" y="7829550"/>
          <a:ext cx="10572750" cy="495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41</xdr:col>
      <xdr:colOff>38100</xdr:colOff>
      <xdr:row>8</xdr:row>
      <xdr:rowOff>28575</xdr:rowOff>
    </xdr:from>
    <xdr:to>
      <xdr:col>43</xdr:col>
      <xdr:colOff>314325</xdr:colOff>
      <xdr:row>11</xdr:row>
      <xdr:rowOff>219075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2133600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7943850</xdr:colOff>
      <xdr:row>6</xdr:row>
      <xdr:rowOff>238125</xdr:rowOff>
    </xdr:from>
    <xdr:to>
      <xdr:col>4</xdr:col>
      <xdr:colOff>704850</xdr:colOff>
      <xdr:row>11</xdr:row>
      <xdr:rowOff>285750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4857750"/>
          <a:ext cx="1362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3</xdr:row>
      <xdr:rowOff>304800</xdr:rowOff>
    </xdr:from>
    <xdr:to>
      <xdr:col>2</xdr:col>
      <xdr:colOff>409575</xdr:colOff>
      <xdr:row>3</xdr:row>
      <xdr:rowOff>1676400</xdr:rowOff>
    </xdr:to>
    <xdr:pic>
      <xdr:nvPicPr>
        <xdr:cNvPr id="2" name="図 2" descr="C:\Users\mktty\AppData\Local\Microsoft\Windows\INetCache\IE\AU2CA1KZ\gatag-00003129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543050"/>
          <a:ext cx="129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7200900</xdr:colOff>
      <xdr:row>3</xdr:row>
      <xdr:rowOff>9525</xdr:rowOff>
    </xdr:from>
    <xdr:to>
      <xdr:col>4</xdr:col>
      <xdr:colOff>533400</xdr:colOff>
      <xdr:row>4</xdr:row>
      <xdr:rowOff>57150</xdr:rowOff>
    </xdr:to>
    <xdr:pic>
      <xdr:nvPicPr>
        <xdr:cNvPr id="3" name="図 3" descr="C:\Users\mktty\AppData\Local\Microsoft\Windows\INetCache\IE\AU2CA1KZ\lgi01a201403071000[1]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247775"/>
          <a:ext cx="19335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15</xdr:row>
      <xdr:rowOff>19050</xdr:rowOff>
    </xdr:from>
    <xdr:to>
      <xdr:col>19</xdr:col>
      <xdr:colOff>466725</xdr:colOff>
      <xdr:row>24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877175" y="4019550"/>
          <a:ext cx="7572375" cy="2409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■前期リーグの順位決定方法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勝ち点、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当該チーム同士の戦績、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得失点差、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4.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総得点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後期リーグの組み合わせ方法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= 1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位～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位＋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位のうち上位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チーム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= 3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位の下位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チーム～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位のうち上位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チーム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= 6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位の上位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チーム～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位の上位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チーム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= 8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位の下位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チーム～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位、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パート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パートをまたぐ順位の決め方は、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勝点ポイント、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得失点差、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抽選とする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勝点ポイント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「勝点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チーム数」によって算出</a:t>
          </a:r>
        </a:p>
      </xdr:txBody>
    </xdr:sp>
    <xdr:clientData/>
  </xdr:twoCellAnchor>
  <xdr:twoCellAnchor>
    <xdr:from>
      <xdr:col>6</xdr:col>
      <xdr:colOff>533400</xdr:colOff>
      <xdr:row>45</xdr:row>
      <xdr:rowOff>95250</xdr:rowOff>
    </xdr:from>
    <xdr:to>
      <xdr:col>16</xdr:col>
      <xdr:colOff>485775</xdr:colOff>
      <xdr:row>47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677150" y="12096750"/>
          <a:ext cx="60483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全日本少年サッカー大会大分県大会のシード権は、全日程終了後、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位から順に割り当てる。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シードチーム数が未定の為、現時点では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位までとは決まっていない</a:t>
          </a:r>
        </a:p>
      </xdr:txBody>
    </xdr:sp>
    <xdr:clientData/>
  </xdr:twoCellAnchor>
  <xdr:twoCellAnchor>
    <xdr:from>
      <xdr:col>7</xdr:col>
      <xdr:colOff>47625</xdr:colOff>
      <xdr:row>24</xdr:row>
      <xdr:rowOff>85725</xdr:rowOff>
    </xdr:from>
    <xdr:to>
      <xdr:col>19</xdr:col>
      <xdr:colOff>466725</xdr:colOff>
      <xdr:row>41</xdr:row>
      <xdr:rowOff>190500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877175" y="6486525"/>
          <a:ext cx="7572375" cy="463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　前期リーグ順位決定及び後期リーグ組み合わせの詳細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・カティオーラ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１２とキングスの勝ち点が並び、当該成績によりカティオーラ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位キングスが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レガッテ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明野西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の勝ち点が並び、当該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レガッテ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明野西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タートルズ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鴛野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の勝ち点が並び、当該成績により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タートルズ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鴛野が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三佐と宗方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の勝ち点が並び、当該成績も引き分けの為得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失点差により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宗方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桃園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豊府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の勝ち点が並び、当該成績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も引き分けの為、得失点差により桃園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位、豊府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533400</xdr:colOff>
      <xdr:row>48</xdr:row>
      <xdr:rowOff>180975</xdr:rowOff>
    </xdr:from>
    <xdr:to>
      <xdr:col>14</xdr:col>
      <xdr:colOff>419100</xdr:colOff>
      <xdr:row>53</xdr:row>
      <xdr:rowOff>190500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7677150" y="12982575"/>
          <a:ext cx="474345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■各パート　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位～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位までが表彰対象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部パート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+α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までがシード権獲得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シードチーム数現時点では未決定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シード①、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シード②、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シード③、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位シード④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位～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　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シード⑤～⑨のいずれか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位～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　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シード⑩～⑫のいずれか</a:t>
          </a:r>
        </a:p>
      </xdr:txBody>
    </xdr:sp>
    <xdr:clientData/>
  </xdr:twoCellAnchor>
  <xdr:twoCellAnchor>
    <xdr:from>
      <xdr:col>5</xdr:col>
      <xdr:colOff>57150</xdr:colOff>
      <xdr:row>45</xdr:row>
      <xdr:rowOff>114300</xdr:rowOff>
    </xdr:from>
    <xdr:to>
      <xdr:col>5</xdr:col>
      <xdr:colOff>1219200</xdr:colOff>
      <xdr:row>55</xdr:row>
      <xdr:rowOff>95250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934075" y="12115800"/>
          <a:ext cx="1152525" cy="2647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■表彰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各パート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位～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位までが表彰対象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■シード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位～○部○位までがシード権獲得</a:t>
          </a:r>
        </a:p>
      </xdr:txBody>
    </xdr:sp>
    <xdr:clientData/>
  </xdr:twoCellAnchor>
  <xdr:twoCellAnchor>
    <xdr:from>
      <xdr:col>0</xdr:col>
      <xdr:colOff>76200</xdr:colOff>
      <xdr:row>44</xdr:row>
      <xdr:rowOff>257175</xdr:rowOff>
    </xdr:from>
    <xdr:to>
      <xdr:col>4</xdr:col>
      <xdr:colOff>1238250</xdr:colOff>
      <xdr:row>48</xdr:row>
      <xdr:rowOff>38100</xdr:rowOff>
    </xdr:to>
    <xdr:sp>
      <xdr:nvSpPr>
        <xdr:cNvPr id="6" name="正方形/長方形 6"/>
        <xdr:cNvSpPr>
          <a:spLocks/>
        </xdr:cNvSpPr>
      </xdr:nvSpPr>
      <xdr:spPr>
        <a:xfrm>
          <a:off x="76200" y="11991975"/>
          <a:ext cx="5772150" cy="84772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466725</xdr:colOff>
      <xdr:row>0</xdr:row>
      <xdr:rowOff>0</xdr:rowOff>
    </xdr:from>
    <xdr:to>
      <xdr:col>13</xdr:col>
      <xdr:colOff>342900</xdr:colOff>
      <xdr:row>2</xdr:row>
      <xdr:rowOff>152400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31</xdr:row>
      <xdr:rowOff>0</xdr:rowOff>
    </xdr:from>
    <xdr:to>
      <xdr:col>36</xdr:col>
      <xdr:colOff>0</xdr:colOff>
      <xdr:row>53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352550" y="5962650"/>
          <a:ext cx="10515600" cy="5448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27</xdr:col>
      <xdr:colOff>114300</xdr:colOff>
      <xdr:row>0</xdr:row>
      <xdr:rowOff>0</xdr:rowOff>
    </xdr:from>
    <xdr:to>
      <xdr:col>29</xdr:col>
      <xdr:colOff>304800</xdr:colOff>
      <xdr:row>2</xdr:row>
      <xdr:rowOff>142875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561975</xdr:colOff>
      <xdr:row>7</xdr:row>
      <xdr:rowOff>76200</xdr:rowOff>
    </xdr:from>
    <xdr:to>
      <xdr:col>16</xdr:col>
      <xdr:colOff>571500</xdr:colOff>
      <xdr:row>10</xdr:row>
      <xdr:rowOff>209550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4669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33</xdr:col>
      <xdr:colOff>0</xdr:colOff>
      <xdr:row>51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495425" y="7829550"/>
          <a:ext cx="10572750" cy="495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41</xdr:col>
      <xdr:colOff>47625</xdr:colOff>
      <xdr:row>8</xdr:row>
      <xdr:rowOff>19050</xdr:rowOff>
    </xdr:from>
    <xdr:to>
      <xdr:col>43</xdr:col>
      <xdr:colOff>323850</xdr:colOff>
      <xdr:row>11</xdr:row>
      <xdr:rowOff>209550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35200" y="2124075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561975</xdr:colOff>
      <xdr:row>7</xdr:row>
      <xdr:rowOff>76200</xdr:rowOff>
    </xdr:from>
    <xdr:to>
      <xdr:col>16</xdr:col>
      <xdr:colOff>571500</xdr:colOff>
      <xdr:row>10</xdr:row>
      <xdr:rowOff>209550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4669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33</xdr:col>
      <xdr:colOff>0</xdr:colOff>
      <xdr:row>51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495425" y="7829550"/>
          <a:ext cx="10572750" cy="495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41</xdr:col>
      <xdr:colOff>38100</xdr:colOff>
      <xdr:row>8</xdr:row>
      <xdr:rowOff>28575</xdr:rowOff>
    </xdr:from>
    <xdr:to>
      <xdr:col>43</xdr:col>
      <xdr:colOff>314325</xdr:colOff>
      <xdr:row>11</xdr:row>
      <xdr:rowOff>219075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2133600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561975</xdr:colOff>
      <xdr:row>7</xdr:row>
      <xdr:rowOff>76200</xdr:rowOff>
    </xdr:from>
    <xdr:to>
      <xdr:col>16</xdr:col>
      <xdr:colOff>571500</xdr:colOff>
      <xdr:row>10</xdr:row>
      <xdr:rowOff>209550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4669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107"/>
  <sheetViews>
    <sheetView zoomScale="70" zoomScaleNormal="70" zoomScaleSheetLayoutView="100" zoomScalePageLayoutView="0" workbookViewId="0" topLeftCell="A1">
      <selection activeCell="N26" sqref="N26"/>
    </sheetView>
  </sheetViews>
  <sheetFormatPr defaultColWidth="10.625" defaultRowHeight="13.5"/>
  <cols>
    <col min="1" max="1" width="13.625" style="1" customWidth="1"/>
    <col min="2" max="6" width="16.625" style="1" customWidth="1"/>
    <col min="7" max="7" width="9.00390625" style="1" customWidth="1"/>
    <col min="8" max="13" width="0" style="1" hidden="1" customWidth="1"/>
    <col min="14" max="16384" width="10.625" style="1" customWidth="1"/>
  </cols>
  <sheetData>
    <row r="1" spans="1:7" ht="24" customHeight="1">
      <c r="A1" s="326" t="s">
        <v>265</v>
      </c>
      <c r="B1" s="326"/>
      <c r="C1" s="326"/>
      <c r="D1" s="326"/>
      <c r="E1" s="326"/>
      <c r="F1" s="326"/>
      <c r="G1" s="38"/>
    </row>
    <row r="2" spans="1:7" ht="24" customHeight="1">
      <c r="A2" s="328" t="s">
        <v>93</v>
      </c>
      <c r="B2" s="328"/>
      <c r="C2" s="328"/>
      <c r="D2" s="328"/>
      <c r="E2" s="328"/>
      <c r="F2" s="328"/>
      <c r="G2" s="38"/>
    </row>
    <row r="3" spans="1:7" ht="24" customHeight="1">
      <c r="A3" s="328" t="s">
        <v>56</v>
      </c>
      <c r="B3" s="328"/>
      <c r="C3" s="328"/>
      <c r="D3" s="328"/>
      <c r="E3" s="328"/>
      <c r="F3" s="328"/>
      <c r="G3" s="38"/>
    </row>
    <row r="4" spans="1:6" ht="24" customHeight="1" thickBot="1">
      <c r="A4" s="327" t="s">
        <v>219</v>
      </c>
      <c r="B4" s="327"/>
      <c r="C4" s="327"/>
      <c r="D4" s="327"/>
      <c r="E4" s="327"/>
      <c r="F4" s="327"/>
    </row>
    <row r="5" spans="1:7" ht="24" customHeight="1">
      <c r="A5" s="221" t="s">
        <v>94</v>
      </c>
      <c r="B5" s="222" t="s">
        <v>114</v>
      </c>
      <c r="C5" s="222" t="s">
        <v>116</v>
      </c>
      <c r="D5" s="222" t="s">
        <v>117</v>
      </c>
      <c r="E5" s="222" t="s">
        <v>118</v>
      </c>
      <c r="F5" s="231"/>
      <c r="G5" s="39"/>
    </row>
    <row r="6" spans="1:7" ht="24" customHeight="1">
      <c r="A6" s="223">
        <v>1</v>
      </c>
      <c r="B6" s="236" t="s">
        <v>146</v>
      </c>
      <c r="C6" s="236" t="s">
        <v>280</v>
      </c>
      <c r="D6" s="236" t="s">
        <v>88</v>
      </c>
      <c r="E6" s="236" t="s">
        <v>81</v>
      </c>
      <c r="F6" s="224"/>
      <c r="G6" s="39"/>
    </row>
    <row r="7" spans="1:7" ht="24" customHeight="1">
      <c r="A7" s="223">
        <v>2</v>
      </c>
      <c r="B7" s="236" t="s">
        <v>291</v>
      </c>
      <c r="C7" s="236" t="s">
        <v>82</v>
      </c>
      <c r="D7" s="236" t="s">
        <v>83</v>
      </c>
      <c r="E7" s="236" t="s">
        <v>90</v>
      </c>
      <c r="F7" s="224"/>
      <c r="G7" s="39"/>
    </row>
    <row r="8" spans="1:7" ht="24" customHeight="1">
      <c r="A8" s="223">
        <v>3</v>
      </c>
      <c r="B8" s="236" t="s">
        <v>127</v>
      </c>
      <c r="C8" s="236" t="s">
        <v>87</v>
      </c>
      <c r="D8" s="236" t="s">
        <v>89</v>
      </c>
      <c r="E8" s="236" t="s">
        <v>294</v>
      </c>
      <c r="F8" s="224"/>
      <c r="G8" s="39"/>
    </row>
    <row r="9" spans="1:7" ht="24" customHeight="1">
      <c r="A9" s="223">
        <v>4</v>
      </c>
      <c r="B9" s="236" t="s">
        <v>284</v>
      </c>
      <c r="C9" s="236" t="s">
        <v>287</v>
      </c>
      <c r="D9" s="236" t="s">
        <v>129</v>
      </c>
      <c r="E9" s="236" t="s">
        <v>148</v>
      </c>
      <c r="F9" s="224"/>
      <c r="G9" s="39"/>
    </row>
    <row r="10" spans="1:7" ht="24" customHeight="1">
      <c r="A10" s="223">
        <v>5</v>
      </c>
      <c r="B10" s="236" t="s">
        <v>126</v>
      </c>
      <c r="C10" s="236" t="s">
        <v>278</v>
      </c>
      <c r="D10" s="236" t="s">
        <v>279</v>
      </c>
      <c r="E10" s="236" t="s">
        <v>91</v>
      </c>
      <c r="F10" s="224"/>
      <c r="G10" s="39"/>
    </row>
    <row r="11" spans="1:7" ht="24" customHeight="1">
      <c r="A11" s="223">
        <v>6</v>
      </c>
      <c r="B11" s="236" t="s">
        <v>130</v>
      </c>
      <c r="C11" s="236" t="s">
        <v>289</v>
      </c>
      <c r="D11" s="236" t="s">
        <v>86</v>
      </c>
      <c r="E11" s="236" t="s">
        <v>92</v>
      </c>
      <c r="F11" s="224"/>
      <c r="G11" s="39"/>
    </row>
    <row r="12" spans="1:7" ht="24" customHeight="1">
      <c r="A12" s="223">
        <v>7</v>
      </c>
      <c r="B12" s="236" t="s">
        <v>143</v>
      </c>
      <c r="C12" s="236" t="s">
        <v>295</v>
      </c>
      <c r="D12" s="236" t="s">
        <v>128</v>
      </c>
      <c r="E12" s="236" t="s">
        <v>288</v>
      </c>
      <c r="F12" s="224"/>
      <c r="G12" s="39"/>
    </row>
    <row r="13" spans="1:7" ht="24" customHeight="1">
      <c r="A13" s="223">
        <v>8</v>
      </c>
      <c r="B13" s="236" t="s">
        <v>286</v>
      </c>
      <c r="C13" s="236" t="s">
        <v>282</v>
      </c>
      <c r="D13" s="236" t="s">
        <v>293</v>
      </c>
      <c r="E13" s="236" t="s">
        <v>144</v>
      </c>
      <c r="F13" s="224"/>
      <c r="G13" s="39"/>
    </row>
    <row r="14" spans="1:7" ht="24" customHeight="1">
      <c r="A14" s="223">
        <v>9</v>
      </c>
      <c r="B14" s="236" t="s">
        <v>283</v>
      </c>
      <c r="C14" s="236" t="s">
        <v>285</v>
      </c>
      <c r="D14" s="236" t="s">
        <v>281</v>
      </c>
      <c r="E14" s="236" t="s">
        <v>292</v>
      </c>
      <c r="F14" s="224"/>
      <c r="G14" s="39"/>
    </row>
    <row r="15" spans="1:7" ht="24" customHeight="1">
      <c r="A15" s="223">
        <v>10</v>
      </c>
      <c r="B15" s="236" t="s">
        <v>131</v>
      </c>
      <c r="C15" s="236" t="s">
        <v>277</v>
      </c>
      <c r="D15" s="236" t="s">
        <v>145</v>
      </c>
      <c r="E15" s="236" t="s">
        <v>85</v>
      </c>
      <c r="F15" s="224"/>
      <c r="G15" s="39"/>
    </row>
    <row r="16" spans="1:7" ht="24" customHeight="1" thickBot="1">
      <c r="A16" s="225">
        <v>11</v>
      </c>
      <c r="B16" s="237" t="s">
        <v>290</v>
      </c>
      <c r="C16" s="238"/>
      <c r="D16" s="238"/>
      <c r="E16" s="238"/>
      <c r="F16" s="226"/>
      <c r="G16" s="39"/>
    </row>
    <row r="17" spans="1:7" ht="24" customHeight="1" thickTop="1">
      <c r="A17" s="227" t="s">
        <v>137</v>
      </c>
      <c r="B17" s="208"/>
      <c r="C17" s="209"/>
      <c r="D17" s="209"/>
      <c r="E17" s="209"/>
      <c r="F17" s="232"/>
      <c r="G17" s="40"/>
    </row>
    <row r="18" spans="1:7" ht="24" customHeight="1" thickBot="1">
      <c r="A18" s="228" t="s">
        <v>138</v>
      </c>
      <c r="B18" s="229"/>
      <c r="C18" s="230"/>
      <c r="D18" s="230"/>
      <c r="E18" s="230"/>
      <c r="F18" s="233"/>
      <c r="G18" s="40"/>
    </row>
    <row r="19" ht="15" customHeight="1" thickBot="1"/>
    <row r="20" spans="2:5" ht="24" customHeight="1" thickBot="1" thickTop="1">
      <c r="B20" s="330" t="s">
        <v>72</v>
      </c>
      <c r="C20" s="331"/>
      <c r="D20" s="332" t="s">
        <v>220</v>
      </c>
      <c r="E20" s="333"/>
    </row>
    <row r="21" ht="15" customHeight="1" thickTop="1"/>
    <row r="22" spans="2:5" ht="24" customHeight="1">
      <c r="B22" s="334" t="s">
        <v>139</v>
      </c>
      <c r="C22" s="335"/>
      <c r="D22" s="335"/>
      <c r="E22" s="336"/>
    </row>
    <row r="23" spans="1:6" ht="24" customHeight="1">
      <c r="A23" s="37" t="s">
        <v>57</v>
      </c>
      <c r="B23" s="329" t="s">
        <v>266</v>
      </c>
      <c r="C23" s="329"/>
      <c r="D23" s="337">
        <v>42477</v>
      </c>
      <c r="E23" s="338"/>
      <c r="F23" s="191"/>
    </row>
    <row r="24" spans="1:6" ht="24" customHeight="1">
      <c r="A24" s="37" t="s">
        <v>58</v>
      </c>
      <c r="B24" s="329" t="s">
        <v>267</v>
      </c>
      <c r="C24" s="329"/>
      <c r="D24" s="337">
        <v>42491</v>
      </c>
      <c r="E24" s="338"/>
      <c r="F24" s="191"/>
    </row>
    <row r="25" spans="1:5" ht="24" customHeight="1">
      <c r="A25" s="37" t="s">
        <v>59</v>
      </c>
      <c r="B25" s="329" t="s">
        <v>268</v>
      </c>
      <c r="C25" s="329"/>
      <c r="D25" s="337">
        <v>42505</v>
      </c>
      <c r="E25" s="338"/>
    </row>
    <row r="26" spans="1:5" ht="24" customHeight="1">
      <c r="A26" s="37" t="s">
        <v>60</v>
      </c>
      <c r="B26" s="329" t="s">
        <v>269</v>
      </c>
      <c r="C26" s="329"/>
      <c r="D26" s="337">
        <v>42526</v>
      </c>
      <c r="E26" s="338"/>
    </row>
    <row r="27" spans="1:5" ht="24" customHeight="1">
      <c r="A27" s="37" t="s">
        <v>61</v>
      </c>
      <c r="B27" s="329" t="s">
        <v>270</v>
      </c>
      <c r="C27" s="329"/>
      <c r="D27" s="337">
        <v>42547</v>
      </c>
      <c r="E27" s="338"/>
    </row>
    <row r="28" ht="15" customHeight="1" thickBot="1"/>
    <row r="29" spans="2:5" ht="24" customHeight="1" thickBot="1" thickTop="1">
      <c r="B29" s="330" t="s">
        <v>73</v>
      </c>
      <c r="C29" s="331"/>
      <c r="D29" s="332">
        <v>42562</v>
      </c>
      <c r="E29" s="333"/>
    </row>
    <row r="30" ht="15" customHeight="1" thickTop="1"/>
    <row r="31" spans="2:5" ht="24" customHeight="1">
      <c r="B31" s="334" t="s">
        <v>140</v>
      </c>
      <c r="C31" s="335"/>
      <c r="D31" s="335"/>
      <c r="E31" s="336"/>
    </row>
    <row r="32" spans="1:5" ht="24" customHeight="1">
      <c r="A32" s="37" t="s">
        <v>57</v>
      </c>
      <c r="B32" s="329" t="s">
        <v>62</v>
      </c>
      <c r="C32" s="329"/>
      <c r="D32" s="337">
        <v>42582</v>
      </c>
      <c r="E32" s="338"/>
    </row>
    <row r="33" spans="1:5" ht="24" customHeight="1">
      <c r="A33" s="37" t="s">
        <v>58</v>
      </c>
      <c r="B33" s="329" t="s">
        <v>63</v>
      </c>
      <c r="C33" s="329"/>
      <c r="D33" s="337">
        <v>42589</v>
      </c>
      <c r="E33" s="338"/>
    </row>
    <row r="34" spans="1:5" ht="24" customHeight="1">
      <c r="A34" s="37" t="s">
        <v>59</v>
      </c>
      <c r="B34" s="329" t="s">
        <v>64</v>
      </c>
      <c r="C34" s="329"/>
      <c r="D34" s="337">
        <v>42617</v>
      </c>
      <c r="E34" s="338"/>
    </row>
    <row r="35" spans="1:5" ht="24" customHeight="1">
      <c r="A35" s="37" t="s">
        <v>60</v>
      </c>
      <c r="B35" s="329" t="s">
        <v>65</v>
      </c>
      <c r="C35" s="329"/>
      <c r="D35" s="337">
        <v>42631</v>
      </c>
      <c r="E35" s="338"/>
    </row>
    <row r="36" spans="1:5" ht="24" customHeight="1">
      <c r="A36" s="37" t="s">
        <v>61</v>
      </c>
      <c r="B36" s="329" t="s">
        <v>66</v>
      </c>
      <c r="C36" s="329"/>
      <c r="D36" s="337">
        <v>42645</v>
      </c>
      <c r="E36" s="338"/>
    </row>
    <row r="37" ht="15" customHeight="1"/>
    <row r="38" spans="2:5" ht="24" customHeight="1">
      <c r="B38" s="329" t="s">
        <v>141</v>
      </c>
      <c r="C38" s="329"/>
      <c r="D38" s="339" t="s">
        <v>149</v>
      </c>
      <c r="E38" s="340"/>
    </row>
    <row r="39" spans="2:5" ht="24" customHeight="1">
      <c r="B39" s="329" t="s">
        <v>147</v>
      </c>
      <c r="C39" s="329"/>
      <c r="D39" s="339" t="s">
        <v>258</v>
      </c>
      <c r="E39" s="340"/>
    </row>
    <row r="40" spans="2:5" ht="24" customHeight="1">
      <c r="B40" s="39"/>
      <c r="C40" s="39"/>
      <c r="D40" s="192"/>
      <c r="E40" s="192"/>
    </row>
    <row r="41" spans="2:5" ht="24" customHeight="1">
      <c r="B41" s="39"/>
      <c r="C41" s="39"/>
      <c r="D41" s="192"/>
      <c r="E41" s="192"/>
    </row>
    <row r="42" spans="8:13" ht="20.25">
      <c r="H42" s="193"/>
      <c r="I42" s="194" t="s">
        <v>150</v>
      </c>
      <c r="J42" s="194" t="s">
        <v>151</v>
      </c>
      <c r="K42" s="194" t="s">
        <v>152</v>
      </c>
      <c r="L42" s="195" t="s">
        <v>153</v>
      </c>
      <c r="M42" s="194" t="s">
        <v>154</v>
      </c>
    </row>
    <row r="43" spans="8:13" ht="20.25">
      <c r="H43" s="196">
        <v>1</v>
      </c>
      <c r="I43" s="193" t="s">
        <v>155</v>
      </c>
      <c r="J43" s="193"/>
      <c r="K43" s="197"/>
      <c r="L43" s="193"/>
      <c r="M43" s="193"/>
    </row>
    <row r="44" spans="8:13" ht="20.25">
      <c r="H44" s="196">
        <v>2</v>
      </c>
      <c r="I44" s="37"/>
      <c r="J44" s="193" t="s">
        <v>156</v>
      </c>
      <c r="K44" s="195"/>
      <c r="L44" s="193"/>
      <c r="M44" s="193"/>
    </row>
    <row r="45" spans="8:13" ht="20.25">
      <c r="H45" s="196">
        <v>3</v>
      </c>
      <c r="I45" s="37"/>
      <c r="J45" s="193" t="s">
        <v>157</v>
      </c>
      <c r="K45" s="195"/>
      <c r="L45" s="193"/>
      <c r="M45" s="193"/>
    </row>
    <row r="46" spans="8:13" ht="20.25">
      <c r="H46" s="196">
        <v>4</v>
      </c>
      <c r="I46" s="37"/>
      <c r="J46" s="193" t="s">
        <v>158</v>
      </c>
      <c r="K46" s="195"/>
      <c r="L46" s="193"/>
      <c r="M46" s="193"/>
    </row>
    <row r="47" spans="8:13" ht="20.25">
      <c r="H47" s="196">
        <v>5</v>
      </c>
      <c r="I47" s="37"/>
      <c r="J47" s="193" t="s">
        <v>159</v>
      </c>
      <c r="K47" s="195"/>
      <c r="L47" s="193"/>
      <c r="M47" s="193"/>
    </row>
    <row r="48" spans="8:13" ht="20.25">
      <c r="H48" s="196">
        <v>6</v>
      </c>
      <c r="I48" s="37"/>
      <c r="J48" s="198" t="s">
        <v>160</v>
      </c>
      <c r="K48" s="195"/>
      <c r="L48" s="193"/>
      <c r="M48" s="193"/>
    </row>
    <row r="49" spans="8:13" ht="20.25">
      <c r="H49" s="196">
        <v>7</v>
      </c>
      <c r="I49" s="193" t="s">
        <v>161</v>
      </c>
      <c r="J49" s="193"/>
      <c r="K49" s="195"/>
      <c r="L49" s="193"/>
      <c r="M49" s="193"/>
    </row>
    <row r="50" spans="8:13" ht="20.25">
      <c r="H50" s="196">
        <v>8</v>
      </c>
      <c r="I50" s="37"/>
      <c r="J50" s="193" t="s">
        <v>162</v>
      </c>
      <c r="K50" s="195"/>
      <c r="L50" s="193"/>
      <c r="M50" s="193"/>
    </row>
    <row r="51" spans="8:13" ht="20.25">
      <c r="H51" s="196">
        <v>9</v>
      </c>
      <c r="I51" s="193" t="s">
        <v>163</v>
      </c>
      <c r="J51" s="195"/>
      <c r="K51" s="195"/>
      <c r="L51" s="193"/>
      <c r="M51" s="219"/>
    </row>
    <row r="52" spans="8:13" ht="20.25">
      <c r="H52" s="196">
        <v>10</v>
      </c>
      <c r="I52" s="193" t="s">
        <v>164</v>
      </c>
      <c r="J52" s="193"/>
      <c r="K52" s="195"/>
      <c r="L52" s="193"/>
      <c r="M52" s="193"/>
    </row>
    <row r="53" spans="8:13" ht="20.25">
      <c r="H53" s="196">
        <v>11</v>
      </c>
      <c r="I53" s="193" t="s">
        <v>165</v>
      </c>
      <c r="J53" s="193"/>
      <c r="K53" s="195"/>
      <c r="L53" s="193"/>
      <c r="M53" s="193"/>
    </row>
    <row r="54" spans="8:13" ht="20.25">
      <c r="H54" s="196">
        <v>12</v>
      </c>
      <c r="I54" s="37"/>
      <c r="J54" s="193" t="s">
        <v>166</v>
      </c>
      <c r="K54" s="195"/>
      <c r="L54" s="193"/>
      <c r="M54" s="193"/>
    </row>
    <row r="55" spans="8:13" ht="20.25">
      <c r="H55" s="196">
        <v>13</v>
      </c>
      <c r="I55" s="193" t="s">
        <v>167</v>
      </c>
      <c r="J55" s="193"/>
      <c r="K55" s="195"/>
      <c r="L55" s="193"/>
      <c r="M55" s="193"/>
    </row>
    <row r="56" spans="8:13" ht="20.25">
      <c r="H56" s="196">
        <v>14</v>
      </c>
      <c r="I56" s="193" t="s">
        <v>168</v>
      </c>
      <c r="J56" s="193"/>
      <c r="K56" s="195"/>
      <c r="L56" s="193"/>
      <c r="M56" s="193"/>
    </row>
    <row r="57" spans="8:13" ht="20.25">
      <c r="H57" s="196">
        <v>15</v>
      </c>
      <c r="I57" s="37"/>
      <c r="J57" s="193" t="s">
        <v>169</v>
      </c>
      <c r="K57" s="195"/>
      <c r="L57" s="194" t="s">
        <v>76</v>
      </c>
      <c r="M57" s="193"/>
    </row>
    <row r="58" spans="8:13" ht="20.25">
      <c r="H58" s="341">
        <v>16</v>
      </c>
      <c r="I58" s="37"/>
      <c r="J58" s="193" t="s">
        <v>215</v>
      </c>
      <c r="K58" s="195"/>
      <c r="L58" s="193"/>
      <c r="M58" s="193"/>
    </row>
    <row r="59" spans="8:13" ht="20.25">
      <c r="H59" s="341"/>
      <c r="I59" s="193"/>
      <c r="J59" s="193" t="s">
        <v>216</v>
      </c>
      <c r="K59" s="195"/>
      <c r="L59" s="193"/>
      <c r="M59" s="193"/>
    </row>
    <row r="60" spans="8:13" ht="20.25">
      <c r="H60" s="196">
        <v>17</v>
      </c>
      <c r="I60" s="37"/>
      <c r="J60" s="193" t="s">
        <v>170</v>
      </c>
      <c r="K60" s="195"/>
      <c r="L60" s="193"/>
      <c r="M60" s="219"/>
    </row>
    <row r="61" spans="8:13" ht="20.25">
      <c r="H61" s="196">
        <v>18</v>
      </c>
      <c r="I61" s="37"/>
      <c r="J61" s="193" t="s">
        <v>171</v>
      </c>
      <c r="K61" s="195"/>
      <c r="L61" s="194" t="s">
        <v>76</v>
      </c>
      <c r="M61" s="193"/>
    </row>
    <row r="62" spans="8:13" ht="20.25">
      <c r="H62" s="196">
        <v>19</v>
      </c>
      <c r="I62" s="37"/>
      <c r="J62" s="193" t="s">
        <v>172</v>
      </c>
      <c r="K62" s="195"/>
      <c r="L62" s="199"/>
      <c r="M62" s="193"/>
    </row>
    <row r="63" spans="8:13" ht="20.25">
      <c r="H63" s="196">
        <v>20</v>
      </c>
      <c r="I63" s="37"/>
      <c r="J63" s="193" t="s">
        <v>173</v>
      </c>
      <c r="K63" s="195"/>
      <c r="L63" s="194" t="s">
        <v>76</v>
      </c>
      <c r="M63" s="193"/>
    </row>
    <row r="64" spans="8:13" ht="20.25">
      <c r="H64" s="196">
        <v>21</v>
      </c>
      <c r="I64" s="37"/>
      <c r="J64" s="193" t="s">
        <v>174</v>
      </c>
      <c r="K64" s="195"/>
      <c r="L64" s="193"/>
      <c r="M64" s="195"/>
    </row>
    <row r="65" spans="8:13" ht="20.25">
      <c r="H65" s="196">
        <v>22</v>
      </c>
      <c r="I65" s="37"/>
      <c r="J65" s="193" t="s">
        <v>175</v>
      </c>
      <c r="K65" s="195"/>
      <c r="L65" s="193"/>
      <c r="M65" s="193"/>
    </row>
    <row r="66" spans="8:13" ht="20.25">
      <c r="H66" s="196">
        <v>23</v>
      </c>
      <c r="I66" s="193" t="s">
        <v>176</v>
      </c>
      <c r="J66" s="193"/>
      <c r="K66" s="195"/>
      <c r="L66" s="193"/>
      <c r="M66" s="193"/>
    </row>
    <row r="67" spans="8:13" ht="20.25">
      <c r="H67" s="196">
        <v>24</v>
      </c>
      <c r="I67" s="193" t="s">
        <v>177</v>
      </c>
      <c r="J67" s="193"/>
      <c r="K67" s="195"/>
      <c r="L67" s="193"/>
      <c r="M67" s="193"/>
    </row>
    <row r="68" spans="8:13" ht="20.25">
      <c r="H68" s="196">
        <v>25</v>
      </c>
      <c r="I68" s="193" t="s">
        <v>178</v>
      </c>
      <c r="J68" s="193"/>
      <c r="K68" s="195"/>
      <c r="L68" s="193"/>
      <c r="M68" s="195"/>
    </row>
    <row r="69" spans="8:13" ht="20.25">
      <c r="H69" s="196">
        <v>26</v>
      </c>
      <c r="I69" s="193" t="s">
        <v>179</v>
      </c>
      <c r="J69" s="193"/>
      <c r="K69" s="195"/>
      <c r="L69" s="193"/>
      <c r="M69" s="193"/>
    </row>
    <row r="70" spans="8:13" ht="20.25">
      <c r="H70" s="196">
        <v>27</v>
      </c>
      <c r="I70" s="193" t="s">
        <v>180</v>
      </c>
      <c r="J70" s="193"/>
      <c r="K70" s="195"/>
      <c r="L70" s="193"/>
      <c r="M70" s="193"/>
    </row>
    <row r="71" spans="8:13" ht="20.25">
      <c r="H71" s="196">
        <v>28</v>
      </c>
      <c r="I71" s="37"/>
      <c r="J71" s="193" t="s">
        <v>181</v>
      </c>
      <c r="K71" s="195"/>
      <c r="L71" s="193"/>
      <c r="M71" s="193"/>
    </row>
    <row r="72" spans="8:13" ht="20.25">
      <c r="H72" s="196">
        <v>29</v>
      </c>
      <c r="I72" s="37"/>
      <c r="J72" s="193" t="s">
        <v>182</v>
      </c>
      <c r="K72" s="195"/>
      <c r="L72" s="193"/>
      <c r="M72" s="193"/>
    </row>
    <row r="73" spans="8:13" ht="20.25">
      <c r="H73" s="196">
        <v>30</v>
      </c>
      <c r="I73" s="193" t="s">
        <v>183</v>
      </c>
      <c r="J73" s="195"/>
      <c r="K73" s="195"/>
      <c r="L73" s="193"/>
      <c r="M73" s="219"/>
    </row>
    <row r="74" spans="8:13" ht="20.25">
      <c r="H74" s="196">
        <v>31</v>
      </c>
      <c r="I74" s="37"/>
      <c r="J74" s="193" t="s">
        <v>184</v>
      </c>
      <c r="K74" s="195"/>
      <c r="L74" s="194" t="s">
        <v>76</v>
      </c>
      <c r="M74" s="193"/>
    </row>
    <row r="75" spans="8:13" ht="20.25">
      <c r="H75" s="196">
        <v>32</v>
      </c>
      <c r="I75" s="37"/>
      <c r="J75" s="193" t="s">
        <v>185</v>
      </c>
      <c r="K75" s="195"/>
      <c r="L75" s="194" t="s">
        <v>76</v>
      </c>
      <c r="M75" s="193"/>
    </row>
    <row r="76" spans="8:13" ht="20.25">
      <c r="H76" s="341">
        <v>33</v>
      </c>
      <c r="I76" s="37"/>
      <c r="J76" s="193" t="s">
        <v>217</v>
      </c>
      <c r="K76" s="195"/>
      <c r="L76" s="195"/>
      <c r="M76" s="193"/>
    </row>
    <row r="77" spans="8:13" ht="20.25">
      <c r="H77" s="341"/>
      <c r="I77" s="193"/>
      <c r="J77" s="193" t="s">
        <v>218</v>
      </c>
      <c r="K77" s="195"/>
      <c r="L77" s="195"/>
      <c r="M77" s="193"/>
    </row>
    <row r="78" spans="8:13" ht="20.25">
      <c r="H78" s="196">
        <v>34</v>
      </c>
      <c r="I78" s="37"/>
      <c r="J78" s="193" t="s">
        <v>186</v>
      </c>
      <c r="K78" s="195"/>
      <c r="L78" s="194" t="s">
        <v>76</v>
      </c>
      <c r="M78" s="193"/>
    </row>
    <row r="79" spans="8:13" ht="20.25">
      <c r="H79" s="196">
        <v>35</v>
      </c>
      <c r="I79" s="193" t="s">
        <v>187</v>
      </c>
      <c r="J79" s="193"/>
      <c r="K79" s="195"/>
      <c r="L79" s="196"/>
      <c r="M79" s="193"/>
    </row>
    <row r="80" spans="8:13" ht="20.25">
      <c r="H80" s="196">
        <v>36</v>
      </c>
      <c r="I80" s="193" t="s">
        <v>188</v>
      </c>
      <c r="J80" s="193"/>
      <c r="K80" s="195"/>
      <c r="L80" s="196"/>
      <c r="M80" s="193"/>
    </row>
    <row r="81" spans="8:13" ht="20.25">
      <c r="H81" s="196">
        <v>37</v>
      </c>
      <c r="I81" s="37"/>
      <c r="J81" s="193" t="s">
        <v>189</v>
      </c>
      <c r="K81" s="195"/>
      <c r="L81" s="196"/>
      <c r="M81" s="193"/>
    </row>
    <row r="82" spans="8:13" ht="20.25">
      <c r="H82" s="196">
        <v>38</v>
      </c>
      <c r="I82" s="193" t="s">
        <v>190</v>
      </c>
      <c r="J82" s="195"/>
      <c r="K82" s="195"/>
      <c r="L82" s="196"/>
      <c r="M82" s="219"/>
    </row>
    <row r="83" spans="8:13" ht="20.25">
      <c r="H83" s="196">
        <v>39</v>
      </c>
      <c r="I83" s="193" t="s">
        <v>191</v>
      </c>
      <c r="J83" s="195"/>
      <c r="K83" s="195"/>
      <c r="L83" s="196"/>
      <c r="M83" s="219"/>
    </row>
    <row r="84" spans="8:13" ht="20.25">
      <c r="H84" s="196">
        <v>40</v>
      </c>
      <c r="I84" s="193" t="s">
        <v>192</v>
      </c>
      <c r="J84" s="193"/>
      <c r="K84" s="195"/>
      <c r="L84" s="196"/>
      <c r="M84" s="193"/>
    </row>
    <row r="85" spans="8:13" ht="20.25">
      <c r="H85" s="342">
        <v>41</v>
      </c>
      <c r="I85" s="37"/>
      <c r="J85" s="193" t="s">
        <v>213</v>
      </c>
      <c r="K85" s="195"/>
      <c r="L85" s="194" t="s">
        <v>76</v>
      </c>
      <c r="M85" s="193"/>
    </row>
    <row r="86" spans="8:13" ht="20.25">
      <c r="H86" s="342"/>
      <c r="I86" s="37"/>
      <c r="J86" s="193" t="s">
        <v>214</v>
      </c>
      <c r="K86" s="195"/>
      <c r="L86" s="199"/>
      <c r="M86" s="193"/>
    </row>
    <row r="87" spans="8:13" ht="20.25">
      <c r="H87" s="196">
        <v>42</v>
      </c>
      <c r="I87" s="37"/>
      <c r="J87" s="193" t="s">
        <v>193</v>
      </c>
      <c r="K87" s="195"/>
      <c r="L87" s="194" t="s">
        <v>76</v>
      </c>
      <c r="M87" s="193"/>
    </row>
    <row r="88" spans="8:13" ht="20.25">
      <c r="H88" s="196">
        <v>43</v>
      </c>
      <c r="I88" s="37"/>
      <c r="J88" s="193" t="s">
        <v>194</v>
      </c>
      <c r="K88" s="195"/>
      <c r="L88" s="199"/>
      <c r="M88" s="193"/>
    </row>
    <row r="89" spans="8:13" ht="20.25">
      <c r="H89" s="196">
        <v>44</v>
      </c>
      <c r="I89" s="37"/>
      <c r="J89" s="193" t="s">
        <v>195</v>
      </c>
      <c r="K89" s="195"/>
      <c r="L89" s="195"/>
      <c r="M89" s="193"/>
    </row>
    <row r="90" spans="8:13" ht="20.25">
      <c r="H90" s="196">
        <v>45</v>
      </c>
      <c r="I90" s="37"/>
      <c r="J90" s="193" t="s">
        <v>196</v>
      </c>
      <c r="K90" s="195"/>
      <c r="L90" s="199"/>
      <c r="M90" s="193"/>
    </row>
    <row r="91" spans="8:13" ht="20.25">
      <c r="H91" s="196">
        <v>46</v>
      </c>
      <c r="I91" s="37"/>
      <c r="J91" s="193" t="s">
        <v>197</v>
      </c>
      <c r="K91" s="195"/>
      <c r="L91" s="194" t="s">
        <v>76</v>
      </c>
      <c r="M91" s="193"/>
    </row>
    <row r="92" spans="8:13" ht="20.25">
      <c r="H92" s="196">
        <v>47</v>
      </c>
      <c r="I92" s="37"/>
      <c r="J92" s="193" t="s">
        <v>198</v>
      </c>
      <c r="K92" s="195"/>
      <c r="L92" s="196"/>
      <c r="M92" s="193"/>
    </row>
    <row r="93" spans="8:13" ht="20.25">
      <c r="H93" s="196">
        <v>48</v>
      </c>
      <c r="I93" s="37"/>
      <c r="J93" s="193" t="s">
        <v>199</v>
      </c>
      <c r="K93" s="195"/>
      <c r="L93" s="193"/>
      <c r="M93" s="193"/>
    </row>
    <row r="94" spans="8:13" ht="20.25">
      <c r="H94" s="196">
        <v>49</v>
      </c>
      <c r="I94" s="37"/>
      <c r="J94" s="193" t="s">
        <v>200</v>
      </c>
      <c r="K94" s="195"/>
      <c r="L94" s="193"/>
      <c r="M94" s="193"/>
    </row>
    <row r="95" spans="8:13" ht="20.25">
      <c r="H95" s="196">
        <v>50</v>
      </c>
      <c r="I95" s="37"/>
      <c r="J95" s="193" t="s">
        <v>201</v>
      </c>
      <c r="K95" s="195"/>
      <c r="L95" s="194" t="s">
        <v>76</v>
      </c>
      <c r="M95" s="193"/>
    </row>
    <row r="96" spans="8:13" ht="20.25">
      <c r="H96" s="196">
        <v>51</v>
      </c>
      <c r="I96" s="37"/>
      <c r="J96" s="193" t="s">
        <v>202</v>
      </c>
      <c r="K96" s="195"/>
      <c r="L96" s="193"/>
      <c r="M96" s="193"/>
    </row>
    <row r="97" spans="8:13" ht="20.25">
      <c r="H97" s="196">
        <v>52</v>
      </c>
      <c r="I97" s="193" t="s">
        <v>203</v>
      </c>
      <c r="J97" s="193"/>
      <c r="K97" s="195"/>
      <c r="L97" s="193"/>
      <c r="M97" s="193"/>
    </row>
    <row r="98" spans="8:13" ht="20.25">
      <c r="H98" s="196">
        <v>53</v>
      </c>
      <c r="I98" s="193" t="s">
        <v>204</v>
      </c>
      <c r="J98" s="193"/>
      <c r="K98" s="195"/>
      <c r="L98" s="193"/>
      <c r="M98" s="193"/>
    </row>
    <row r="99" spans="8:13" ht="20.25">
      <c r="H99" s="196">
        <v>54</v>
      </c>
      <c r="I99" s="37"/>
      <c r="J99" s="193" t="s">
        <v>205</v>
      </c>
      <c r="K99" s="195"/>
      <c r="L99" s="199"/>
      <c r="M99" s="193"/>
    </row>
    <row r="100" spans="8:13" ht="20.25">
      <c r="H100" s="196">
        <v>55</v>
      </c>
      <c r="I100" s="37"/>
      <c r="J100" s="193" t="s">
        <v>206</v>
      </c>
      <c r="K100" s="195"/>
      <c r="L100" s="193"/>
      <c r="M100" s="193"/>
    </row>
    <row r="101" spans="8:13" ht="20.25">
      <c r="H101" s="196">
        <v>56</v>
      </c>
      <c r="I101" s="37"/>
      <c r="J101" s="193" t="s">
        <v>207</v>
      </c>
      <c r="K101" s="195"/>
      <c r="L101" s="194" t="s">
        <v>76</v>
      </c>
      <c r="M101" s="193"/>
    </row>
    <row r="102" spans="8:13" ht="20.25">
      <c r="H102" s="196">
        <v>57</v>
      </c>
      <c r="I102" s="193" t="s">
        <v>208</v>
      </c>
      <c r="J102" s="195"/>
      <c r="K102" s="195"/>
      <c r="L102" s="193"/>
      <c r="M102" s="219"/>
    </row>
    <row r="103" spans="8:13" ht="20.25">
      <c r="H103" s="196">
        <v>58</v>
      </c>
      <c r="I103" s="37"/>
      <c r="J103" s="193" t="s">
        <v>209</v>
      </c>
      <c r="K103" s="195"/>
      <c r="L103" s="193"/>
      <c r="M103" s="193"/>
    </row>
    <row r="104" spans="8:13" ht="20.25">
      <c r="H104" s="196">
        <v>59</v>
      </c>
      <c r="I104" s="37"/>
      <c r="J104" s="193" t="s">
        <v>210</v>
      </c>
      <c r="K104" s="195"/>
      <c r="L104" s="193"/>
      <c r="M104" s="193"/>
    </row>
    <row r="105" spans="8:13" ht="20.25">
      <c r="H105" s="196">
        <v>60</v>
      </c>
      <c r="I105" s="193" t="s">
        <v>211</v>
      </c>
      <c r="J105" s="193"/>
      <c r="K105" s="195"/>
      <c r="L105" s="193"/>
      <c r="M105" s="193"/>
    </row>
    <row r="106" spans="8:13" ht="20.25">
      <c r="H106" s="193"/>
      <c r="I106" s="193"/>
      <c r="J106" s="193"/>
      <c r="K106" s="193"/>
      <c r="L106" s="193"/>
      <c r="M106" s="193"/>
    </row>
    <row r="107" spans="8:13" ht="20.25">
      <c r="H107" s="220" t="s">
        <v>212</v>
      </c>
      <c r="I107" s="193">
        <f>COUNTA(I43:I105)</f>
        <v>22</v>
      </c>
      <c r="J107" s="193">
        <f>COUNTA(J43:J105)</f>
        <v>41</v>
      </c>
      <c r="K107" s="193">
        <f>COUNTA(K43:K105)</f>
        <v>0</v>
      </c>
      <c r="L107" s="193">
        <f>COUNTA(L43:L105)</f>
        <v>11</v>
      </c>
      <c r="M107" s="193">
        <f>COUNTA(M43:M105)</f>
        <v>0</v>
      </c>
    </row>
  </sheetData>
  <sheetProtection/>
  <mergeCells count="37">
    <mergeCell ref="H58:H59"/>
    <mergeCell ref="H85:H86"/>
    <mergeCell ref="H76:H77"/>
    <mergeCell ref="D25:E25"/>
    <mergeCell ref="D26:E26"/>
    <mergeCell ref="D27:E27"/>
    <mergeCell ref="D32:E32"/>
    <mergeCell ref="D33:E33"/>
    <mergeCell ref="D34:E34"/>
    <mergeCell ref="B39:C39"/>
    <mergeCell ref="D39:E39"/>
    <mergeCell ref="B35:C35"/>
    <mergeCell ref="B36:C36"/>
    <mergeCell ref="B38:C38"/>
    <mergeCell ref="D38:E38"/>
    <mergeCell ref="D35:E35"/>
    <mergeCell ref="D36:E36"/>
    <mergeCell ref="B34:C34"/>
    <mergeCell ref="B29:C29"/>
    <mergeCell ref="D29:E29"/>
    <mergeCell ref="B31:E31"/>
    <mergeCell ref="B23:C23"/>
    <mergeCell ref="B24:C24"/>
    <mergeCell ref="B27:C27"/>
    <mergeCell ref="B26:C26"/>
    <mergeCell ref="B32:C32"/>
    <mergeCell ref="D23:E23"/>
    <mergeCell ref="A1:F1"/>
    <mergeCell ref="A4:F4"/>
    <mergeCell ref="A3:F3"/>
    <mergeCell ref="B25:C25"/>
    <mergeCell ref="A2:F2"/>
    <mergeCell ref="B33:C33"/>
    <mergeCell ref="B20:C20"/>
    <mergeCell ref="D20:E20"/>
    <mergeCell ref="B22:E22"/>
    <mergeCell ref="D24:E24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T51"/>
  <sheetViews>
    <sheetView tabSelected="1" zoomScale="55" zoomScaleNormal="55" zoomScalePageLayoutView="0" workbookViewId="0" topLeftCell="A1">
      <selection activeCell="AX31" sqref="AX31"/>
    </sheetView>
  </sheetViews>
  <sheetFormatPr defaultColWidth="8.625" defaultRowHeight="13.5"/>
  <cols>
    <col min="1" max="1" width="2.625" style="10" customWidth="1"/>
    <col min="2" max="2" width="10.625" style="10" customWidth="1"/>
    <col min="3" max="3" width="6.375" style="10" bestFit="1" customWidth="1"/>
    <col min="4" max="44" width="4.625" style="10" customWidth="1"/>
    <col min="45" max="46" width="7.125" style="10" customWidth="1"/>
    <col min="47" max="16384" width="8.625" style="10" customWidth="1"/>
  </cols>
  <sheetData>
    <row r="1" spans="2:41" ht="28.5" thickTop="1">
      <c r="B1" s="92" t="str">
        <f>'組合せ (前期)'!A1</f>
        <v>&lt;2016年度&gt; こくみん共済U-12サッカーリーグin大分地区</v>
      </c>
      <c r="E1" s="11"/>
      <c r="F1" s="11"/>
      <c r="U1" s="64"/>
      <c r="AA1" s="378" t="s">
        <v>345</v>
      </c>
      <c r="AB1" s="379"/>
      <c r="AC1" s="379"/>
      <c r="AD1" s="379"/>
      <c r="AE1" s="379"/>
      <c r="AF1" s="379"/>
      <c r="AG1" s="380"/>
      <c r="AI1" s="384" t="s">
        <v>344</v>
      </c>
      <c r="AJ1" s="385"/>
      <c r="AK1" s="385"/>
      <c r="AL1" s="385"/>
      <c r="AM1" s="385"/>
      <c r="AN1" s="385"/>
      <c r="AO1" s="386"/>
    </row>
    <row r="2" spans="2:41" ht="30" customHeight="1" thickBot="1">
      <c r="B2" s="63" t="s">
        <v>79</v>
      </c>
      <c r="AA2" s="381"/>
      <c r="AB2" s="382"/>
      <c r="AC2" s="382"/>
      <c r="AD2" s="382"/>
      <c r="AE2" s="382"/>
      <c r="AF2" s="382"/>
      <c r="AG2" s="383"/>
      <c r="AI2" s="387"/>
      <c r="AJ2" s="388"/>
      <c r="AK2" s="388"/>
      <c r="AL2" s="388"/>
      <c r="AM2" s="388"/>
      <c r="AN2" s="388"/>
      <c r="AO2" s="389"/>
    </row>
    <row r="3" ht="9.75" customHeight="1" thickBot="1" thickTop="1">
      <c r="B3" s="63"/>
    </row>
    <row r="4" spans="2:44" ht="19.5" customHeight="1" thickBot="1">
      <c r="B4" s="60" t="s">
        <v>10</v>
      </c>
      <c r="C4" s="487" t="s">
        <v>11</v>
      </c>
      <c r="D4" s="487"/>
      <c r="E4" s="487"/>
      <c r="F4" s="487"/>
      <c r="G4" s="487"/>
      <c r="H4" s="487"/>
      <c r="I4" s="487"/>
      <c r="J4" s="548" t="s">
        <v>16</v>
      </c>
      <c r="K4" s="487"/>
      <c r="L4" s="487"/>
      <c r="M4" s="487"/>
      <c r="N4" s="487"/>
      <c r="O4" s="487"/>
      <c r="P4" s="550"/>
      <c r="Q4" s="548" t="s">
        <v>51</v>
      </c>
      <c r="R4" s="487"/>
      <c r="S4" s="487"/>
      <c r="T4" s="487"/>
      <c r="U4" s="487"/>
      <c r="V4" s="487"/>
      <c r="W4" s="550"/>
      <c r="X4" s="548" t="s">
        <v>52</v>
      </c>
      <c r="Y4" s="487"/>
      <c r="Z4" s="487"/>
      <c r="AA4" s="487"/>
      <c r="AB4" s="487"/>
      <c r="AC4" s="487"/>
      <c r="AD4" s="550"/>
      <c r="AE4" s="548" t="s">
        <v>53</v>
      </c>
      <c r="AF4" s="487"/>
      <c r="AG4" s="487"/>
      <c r="AH4" s="487"/>
      <c r="AI4" s="487"/>
      <c r="AJ4" s="487"/>
      <c r="AK4" s="550"/>
      <c r="AL4" s="548" t="s">
        <v>54</v>
      </c>
      <c r="AM4" s="487"/>
      <c r="AN4" s="487"/>
      <c r="AO4" s="487"/>
      <c r="AP4" s="487"/>
      <c r="AQ4" s="487"/>
      <c r="AR4" s="549"/>
    </row>
    <row r="5" spans="2:44" ht="19.5" customHeight="1">
      <c r="B5" s="131" t="str">
        <f>'2部後期日程(10チーム)'!A4</f>
        <v>後期 第1節</v>
      </c>
      <c r="C5" s="475" t="str">
        <f>'4部後期日程(10チーム)'!B4</f>
        <v>会場:</v>
      </c>
      <c r="D5" s="476"/>
      <c r="E5" s="476"/>
      <c r="F5" s="476"/>
      <c r="G5" s="477"/>
      <c r="H5" s="531" t="s">
        <v>12</v>
      </c>
      <c r="I5" s="530"/>
      <c r="J5" s="450" t="str">
        <f>G26</f>
        <v>滝尾下郡</v>
      </c>
      <c r="K5" s="444"/>
      <c r="L5" s="444"/>
      <c r="M5" s="111" t="s">
        <v>32</v>
      </c>
      <c r="N5" s="444" t="str">
        <f>J26</f>
        <v>リノス</v>
      </c>
      <c r="O5" s="444"/>
      <c r="P5" s="446"/>
      <c r="Q5" s="450" t="str">
        <f>M26</f>
        <v>判田</v>
      </c>
      <c r="R5" s="444"/>
      <c r="S5" s="444"/>
      <c r="T5" s="111" t="s">
        <v>32</v>
      </c>
      <c r="U5" s="444" t="str">
        <f>P26</f>
        <v>明野東</v>
      </c>
      <c r="V5" s="444"/>
      <c r="W5" s="446"/>
      <c r="X5" s="450" t="str">
        <f>S26</f>
        <v>ヴィンクラッソ</v>
      </c>
      <c r="Y5" s="444"/>
      <c r="Z5" s="444"/>
      <c r="AA5" s="111" t="s">
        <v>32</v>
      </c>
      <c r="AB5" s="444" t="str">
        <f>G26</f>
        <v>滝尾下郡</v>
      </c>
      <c r="AC5" s="444"/>
      <c r="AD5" s="446"/>
      <c r="AE5" s="450" t="str">
        <f>J26</f>
        <v>リノス</v>
      </c>
      <c r="AF5" s="444"/>
      <c r="AG5" s="444"/>
      <c r="AH5" s="111" t="s">
        <v>32</v>
      </c>
      <c r="AI5" s="444" t="str">
        <f>M26</f>
        <v>判田</v>
      </c>
      <c r="AJ5" s="444"/>
      <c r="AK5" s="446"/>
      <c r="AL5" s="450" t="str">
        <f>P26</f>
        <v>明野東</v>
      </c>
      <c r="AM5" s="444"/>
      <c r="AN5" s="444"/>
      <c r="AO5" s="111" t="s">
        <v>32</v>
      </c>
      <c r="AP5" s="444" t="str">
        <f>S26</f>
        <v>ヴィンクラッソ</v>
      </c>
      <c r="AQ5" s="444"/>
      <c r="AR5" s="445"/>
    </row>
    <row r="6" spans="2:44" ht="19.5" customHeight="1">
      <c r="B6" s="135">
        <f>'2部後期日程(10チーム)'!A5</f>
        <v>42582</v>
      </c>
      <c r="C6" s="478" t="str">
        <f>'4部後期日程(10チーム)'!B5</f>
        <v>担当:</v>
      </c>
      <c r="D6" s="479"/>
      <c r="E6" s="479"/>
      <c r="F6" s="479"/>
      <c r="G6" s="480"/>
      <c r="H6" s="534" t="s">
        <v>13</v>
      </c>
      <c r="I6" s="533"/>
      <c r="J6" s="443"/>
      <c r="K6" s="438"/>
      <c r="L6" s="438"/>
      <c r="M6" s="112" t="s">
        <v>142</v>
      </c>
      <c r="N6" s="438"/>
      <c r="O6" s="438"/>
      <c r="P6" s="442"/>
      <c r="Q6" s="443"/>
      <c r="R6" s="438"/>
      <c r="S6" s="438"/>
      <c r="T6" s="112" t="s">
        <v>142</v>
      </c>
      <c r="U6" s="438"/>
      <c r="V6" s="438"/>
      <c r="W6" s="442"/>
      <c r="X6" s="443"/>
      <c r="Y6" s="438"/>
      <c r="Z6" s="438"/>
      <c r="AA6" s="112" t="s">
        <v>142</v>
      </c>
      <c r="AB6" s="438"/>
      <c r="AC6" s="438"/>
      <c r="AD6" s="442"/>
      <c r="AE6" s="443"/>
      <c r="AF6" s="438"/>
      <c r="AG6" s="438"/>
      <c r="AH6" s="112" t="s">
        <v>142</v>
      </c>
      <c r="AI6" s="438"/>
      <c r="AJ6" s="438"/>
      <c r="AK6" s="442"/>
      <c r="AL6" s="443"/>
      <c r="AM6" s="438"/>
      <c r="AN6" s="438"/>
      <c r="AO6" s="112" t="s">
        <v>142</v>
      </c>
      <c r="AP6" s="438"/>
      <c r="AQ6" s="438"/>
      <c r="AR6" s="439"/>
    </row>
    <row r="7" spans="2:44" ht="19.5" customHeight="1">
      <c r="B7" s="132" t="str">
        <f>'2部後期日程(10チーム)'!A6</f>
        <v>(日)</v>
      </c>
      <c r="C7" s="481" t="str">
        <f>'4部後期日程(10チーム)'!B6</f>
        <v>会場:</v>
      </c>
      <c r="D7" s="482"/>
      <c r="E7" s="482"/>
      <c r="F7" s="482"/>
      <c r="G7" s="483"/>
      <c r="H7" s="525" t="s">
        <v>12</v>
      </c>
      <c r="I7" s="524"/>
      <c r="J7" s="436" t="str">
        <f>G27</f>
        <v>ブルーウイングB</v>
      </c>
      <c r="K7" s="434"/>
      <c r="L7" s="434"/>
      <c r="M7" s="113" t="s">
        <v>32</v>
      </c>
      <c r="N7" s="434" t="str">
        <f>J27</f>
        <v>カティオーラ高城B</v>
      </c>
      <c r="O7" s="434"/>
      <c r="P7" s="435"/>
      <c r="Q7" s="436" t="str">
        <f>M27</f>
        <v>敷戸</v>
      </c>
      <c r="R7" s="434"/>
      <c r="S7" s="434"/>
      <c r="T7" s="113" t="s">
        <v>32</v>
      </c>
      <c r="U7" s="434" t="str">
        <f>P27</f>
        <v>カティオーラ七瀬</v>
      </c>
      <c r="V7" s="434"/>
      <c r="W7" s="435"/>
      <c r="X7" s="436" t="str">
        <f>S27</f>
        <v>横瀬西</v>
      </c>
      <c r="Y7" s="434"/>
      <c r="Z7" s="434"/>
      <c r="AA7" s="113" t="s">
        <v>32</v>
      </c>
      <c r="AB7" s="434" t="str">
        <f>G27</f>
        <v>ブルーウイングB</v>
      </c>
      <c r="AC7" s="434"/>
      <c r="AD7" s="435"/>
      <c r="AE7" s="436" t="str">
        <f>J27</f>
        <v>カティオーラ高城B</v>
      </c>
      <c r="AF7" s="434"/>
      <c r="AG7" s="434"/>
      <c r="AH7" s="113" t="s">
        <v>32</v>
      </c>
      <c r="AI7" s="434" t="str">
        <f>M27</f>
        <v>敷戸</v>
      </c>
      <c r="AJ7" s="434"/>
      <c r="AK7" s="435"/>
      <c r="AL7" s="436" t="str">
        <f>P27</f>
        <v>カティオーラ七瀬</v>
      </c>
      <c r="AM7" s="434"/>
      <c r="AN7" s="434"/>
      <c r="AO7" s="113" t="s">
        <v>32</v>
      </c>
      <c r="AP7" s="434" t="str">
        <f>S27</f>
        <v>横瀬西</v>
      </c>
      <c r="AQ7" s="434"/>
      <c r="AR7" s="437"/>
    </row>
    <row r="8" spans="2:44" ht="19.5" customHeight="1" thickBot="1">
      <c r="B8" s="133"/>
      <c r="C8" s="484" t="str">
        <f>'4部後期日程(10チーム)'!B7</f>
        <v>担当:</v>
      </c>
      <c r="D8" s="485"/>
      <c r="E8" s="485"/>
      <c r="F8" s="485"/>
      <c r="G8" s="486"/>
      <c r="H8" s="520" t="s">
        <v>13</v>
      </c>
      <c r="I8" s="522"/>
      <c r="J8" s="433"/>
      <c r="K8" s="430"/>
      <c r="L8" s="430"/>
      <c r="M8" s="114" t="s">
        <v>142</v>
      </c>
      <c r="N8" s="430"/>
      <c r="O8" s="430"/>
      <c r="P8" s="432"/>
      <c r="Q8" s="433"/>
      <c r="R8" s="430"/>
      <c r="S8" s="430"/>
      <c r="T8" s="114" t="s">
        <v>142</v>
      </c>
      <c r="U8" s="430"/>
      <c r="V8" s="430"/>
      <c r="W8" s="432"/>
      <c r="X8" s="433"/>
      <c r="Y8" s="430"/>
      <c r="Z8" s="430"/>
      <c r="AA8" s="114" t="s">
        <v>142</v>
      </c>
      <c r="AB8" s="430"/>
      <c r="AC8" s="430"/>
      <c r="AD8" s="432"/>
      <c r="AE8" s="433"/>
      <c r="AF8" s="430"/>
      <c r="AG8" s="430"/>
      <c r="AH8" s="114" t="s">
        <v>142</v>
      </c>
      <c r="AI8" s="430"/>
      <c r="AJ8" s="430"/>
      <c r="AK8" s="432"/>
      <c r="AL8" s="433"/>
      <c r="AM8" s="430"/>
      <c r="AN8" s="430"/>
      <c r="AO8" s="114" t="s">
        <v>142</v>
      </c>
      <c r="AP8" s="430"/>
      <c r="AQ8" s="430"/>
      <c r="AR8" s="431"/>
    </row>
    <row r="9" spans="2:44" ht="19.5" customHeight="1">
      <c r="B9" s="131" t="str">
        <f>'2部後期日程(10チーム)'!A8</f>
        <v>後期 第2節</v>
      </c>
      <c r="C9" s="475" t="str">
        <f>'4部後期日程(10チーム)'!B8</f>
        <v>会場:</v>
      </c>
      <c r="D9" s="476"/>
      <c r="E9" s="476"/>
      <c r="F9" s="476"/>
      <c r="G9" s="477"/>
      <c r="H9" s="531" t="s">
        <v>12</v>
      </c>
      <c r="I9" s="530"/>
      <c r="J9" s="450" t="str">
        <f>S26</f>
        <v>ヴィンクラッソ</v>
      </c>
      <c r="K9" s="444"/>
      <c r="L9" s="444"/>
      <c r="M9" s="111" t="s">
        <v>32</v>
      </c>
      <c r="N9" s="444" t="str">
        <f>P27</f>
        <v>カティオーラ七瀬</v>
      </c>
      <c r="O9" s="444"/>
      <c r="P9" s="446"/>
      <c r="Q9" s="450" t="str">
        <f>S27</f>
        <v>横瀬西</v>
      </c>
      <c r="R9" s="444"/>
      <c r="S9" s="444"/>
      <c r="T9" s="111" t="s">
        <v>32</v>
      </c>
      <c r="U9" s="444" t="str">
        <f>M27</f>
        <v>敷戸</v>
      </c>
      <c r="V9" s="444"/>
      <c r="W9" s="446"/>
      <c r="X9" s="450" t="str">
        <f>M26</f>
        <v>判田</v>
      </c>
      <c r="Y9" s="444"/>
      <c r="Z9" s="444"/>
      <c r="AA9" s="111" t="s">
        <v>32</v>
      </c>
      <c r="AB9" s="444" t="str">
        <f>P27</f>
        <v>カティオーラ七瀬</v>
      </c>
      <c r="AC9" s="444"/>
      <c r="AD9" s="446"/>
      <c r="AE9" s="546"/>
      <c r="AF9" s="545"/>
      <c r="AG9" s="545"/>
      <c r="AH9" s="115"/>
      <c r="AI9" s="545"/>
      <c r="AJ9" s="545"/>
      <c r="AK9" s="545"/>
      <c r="AL9" s="545"/>
      <c r="AM9" s="545"/>
      <c r="AN9" s="545"/>
      <c r="AO9" s="115"/>
      <c r="AP9" s="545"/>
      <c r="AQ9" s="545"/>
      <c r="AR9" s="547"/>
    </row>
    <row r="10" spans="2:44" ht="19.5" customHeight="1">
      <c r="B10" s="135">
        <f>'2部後期日程(10チーム)'!A9</f>
        <v>42589</v>
      </c>
      <c r="C10" s="478" t="str">
        <f>'4部後期日程(10チーム)'!B9</f>
        <v>担当:</v>
      </c>
      <c r="D10" s="479"/>
      <c r="E10" s="479"/>
      <c r="F10" s="479"/>
      <c r="G10" s="480"/>
      <c r="H10" s="534" t="s">
        <v>13</v>
      </c>
      <c r="I10" s="533"/>
      <c r="J10" s="443"/>
      <c r="K10" s="438"/>
      <c r="L10" s="438"/>
      <c r="M10" s="112" t="s">
        <v>142</v>
      </c>
      <c r="N10" s="438"/>
      <c r="O10" s="438"/>
      <c r="P10" s="442"/>
      <c r="Q10" s="443"/>
      <c r="R10" s="438"/>
      <c r="S10" s="438"/>
      <c r="T10" s="112" t="s">
        <v>142</v>
      </c>
      <c r="U10" s="438"/>
      <c r="V10" s="438"/>
      <c r="W10" s="442"/>
      <c r="X10" s="443"/>
      <c r="Y10" s="438"/>
      <c r="Z10" s="438"/>
      <c r="AA10" s="112" t="s">
        <v>142</v>
      </c>
      <c r="AB10" s="438"/>
      <c r="AC10" s="438"/>
      <c r="AD10" s="442"/>
      <c r="AE10" s="539"/>
      <c r="AF10" s="540"/>
      <c r="AG10" s="540"/>
      <c r="AH10" s="116"/>
      <c r="AI10" s="540"/>
      <c r="AJ10" s="540"/>
      <c r="AK10" s="540"/>
      <c r="AL10" s="540"/>
      <c r="AM10" s="540"/>
      <c r="AN10" s="540"/>
      <c r="AO10" s="116"/>
      <c r="AP10" s="540"/>
      <c r="AQ10" s="540"/>
      <c r="AR10" s="544"/>
    </row>
    <row r="11" spans="2:44" ht="19.5" customHeight="1">
      <c r="B11" s="132" t="str">
        <f>'2部後期日程(10チーム)'!A10</f>
        <v>(日)</v>
      </c>
      <c r="C11" s="481" t="str">
        <f>'4部後期日程(10チーム)'!B10</f>
        <v>会場:</v>
      </c>
      <c r="D11" s="482"/>
      <c r="E11" s="482"/>
      <c r="F11" s="482"/>
      <c r="G11" s="483"/>
      <c r="H11" s="525" t="s">
        <v>12</v>
      </c>
      <c r="I11" s="524"/>
      <c r="J11" s="436" t="str">
        <f>P26</f>
        <v>明野東</v>
      </c>
      <c r="K11" s="434"/>
      <c r="L11" s="434"/>
      <c r="M11" s="113" t="s">
        <v>32</v>
      </c>
      <c r="N11" s="434" t="str">
        <f>J27</f>
        <v>カティオーラ高城B</v>
      </c>
      <c r="O11" s="434"/>
      <c r="P11" s="435"/>
      <c r="Q11" s="436" t="str">
        <f>J26</f>
        <v>リノス</v>
      </c>
      <c r="R11" s="434"/>
      <c r="S11" s="434"/>
      <c r="T11" s="113" t="s">
        <v>32</v>
      </c>
      <c r="U11" s="434" t="str">
        <f>G27</f>
        <v>ブルーウイングB</v>
      </c>
      <c r="V11" s="434"/>
      <c r="W11" s="435"/>
      <c r="X11" s="436" t="str">
        <f>P26</f>
        <v>明野東</v>
      </c>
      <c r="Y11" s="434"/>
      <c r="Z11" s="434"/>
      <c r="AA11" s="113" t="s">
        <v>32</v>
      </c>
      <c r="AB11" s="434" t="str">
        <f>G26</f>
        <v>滝尾下郡</v>
      </c>
      <c r="AC11" s="434"/>
      <c r="AD11" s="435"/>
      <c r="AE11" s="539"/>
      <c r="AF11" s="540"/>
      <c r="AG11" s="540"/>
      <c r="AH11" s="116"/>
      <c r="AI11" s="540"/>
      <c r="AJ11" s="540"/>
      <c r="AK11" s="540"/>
      <c r="AL11" s="540"/>
      <c r="AM11" s="540"/>
      <c r="AN11" s="540"/>
      <c r="AO11" s="116"/>
      <c r="AP11" s="540"/>
      <c r="AQ11" s="540"/>
      <c r="AR11" s="544"/>
    </row>
    <row r="12" spans="2:44" ht="19.5" customHeight="1" thickBot="1">
      <c r="B12" s="133"/>
      <c r="C12" s="484" t="str">
        <f>'4部後期日程(10チーム)'!B11</f>
        <v>担当:</v>
      </c>
      <c r="D12" s="485"/>
      <c r="E12" s="485"/>
      <c r="F12" s="485"/>
      <c r="G12" s="486"/>
      <c r="H12" s="520" t="s">
        <v>13</v>
      </c>
      <c r="I12" s="522"/>
      <c r="J12" s="520"/>
      <c r="K12" s="521"/>
      <c r="L12" s="521"/>
      <c r="M12" s="138" t="s">
        <v>142</v>
      </c>
      <c r="N12" s="521"/>
      <c r="O12" s="521"/>
      <c r="P12" s="522"/>
      <c r="Q12" s="520"/>
      <c r="R12" s="521"/>
      <c r="S12" s="521"/>
      <c r="T12" s="138" t="s">
        <v>142</v>
      </c>
      <c r="U12" s="521"/>
      <c r="V12" s="521"/>
      <c r="W12" s="522"/>
      <c r="X12" s="520"/>
      <c r="Y12" s="521"/>
      <c r="Z12" s="521"/>
      <c r="AA12" s="138" t="s">
        <v>142</v>
      </c>
      <c r="AB12" s="521"/>
      <c r="AC12" s="521"/>
      <c r="AD12" s="522"/>
      <c r="AE12" s="543"/>
      <c r="AF12" s="541"/>
      <c r="AG12" s="541"/>
      <c r="AH12" s="117"/>
      <c r="AI12" s="541"/>
      <c r="AJ12" s="541"/>
      <c r="AK12" s="541"/>
      <c r="AL12" s="541"/>
      <c r="AM12" s="541"/>
      <c r="AN12" s="541"/>
      <c r="AO12" s="117"/>
      <c r="AP12" s="541"/>
      <c r="AQ12" s="541"/>
      <c r="AR12" s="542"/>
    </row>
    <row r="13" spans="2:44" ht="19.5" customHeight="1">
      <c r="B13" s="131" t="str">
        <f>'2部後期日程(10チーム)'!A12</f>
        <v>後期 第3節</v>
      </c>
      <c r="C13" s="475" t="str">
        <f>'4部後期日程(10チーム)'!B12</f>
        <v>会場:</v>
      </c>
      <c r="D13" s="476"/>
      <c r="E13" s="476"/>
      <c r="F13" s="476"/>
      <c r="G13" s="477"/>
      <c r="H13" s="531" t="s">
        <v>12</v>
      </c>
      <c r="I13" s="530"/>
      <c r="J13" s="531" t="str">
        <f>M27</f>
        <v>敷戸</v>
      </c>
      <c r="K13" s="529"/>
      <c r="L13" s="529"/>
      <c r="M13" s="118" t="s">
        <v>32</v>
      </c>
      <c r="N13" s="529" t="str">
        <f>J26</f>
        <v>リノス</v>
      </c>
      <c r="O13" s="529"/>
      <c r="P13" s="530"/>
      <c r="Q13" s="531" t="str">
        <f>M26</f>
        <v>判田</v>
      </c>
      <c r="R13" s="529"/>
      <c r="S13" s="529"/>
      <c r="T13" s="118" t="s">
        <v>32</v>
      </c>
      <c r="U13" s="529" t="str">
        <f>J27</f>
        <v>カティオーラ高城B</v>
      </c>
      <c r="V13" s="529"/>
      <c r="W13" s="530"/>
      <c r="X13" s="531" t="str">
        <f>M27</f>
        <v>敷戸</v>
      </c>
      <c r="Y13" s="529"/>
      <c r="Z13" s="529"/>
      <c r="AA13" s="118" t="s">
        <v>32</v>
      </c>
      <c r="AB13" s="529" t="str">
        <f>G26</f>
        <v>滝尾下郡</v>
      </c>
      <c r="AC13" s="529"/>
      <c r="AD13" s="530"/>
      <c r="AE13" s="531" t="str">
        <f>J26</f>
        <v>リノス</v>
      </c>
      <c r="AF13" s="529"/>
      <c r="AG13" s="529"/>
      <c r="AH13" s="118" t="s">
        <v>32</v>
      </c>
      <c r="AI13" s="529" t="str">
        <f>J27</f>
        <v>カティオーラ高城B</v>
      </c>
      <c r="AJ13" s="529"/>
      <c r="AK13" s="530"/>
      <c r="AL13" s="531" t="str">
        <f>G26</f>
        <v>滝尾下郡</v>
      </c>
      <c r="AM13" s="529"/>
      <c r="AN13" s="529"/>
      <c r="AO13" s="118" t="s">
        <v>32</v>
      </c>
      <c r="AP13" s="529" t="str">
        <f>M26</f>
        <v>判田</v>
      </c>
      <c r="AQ13" s="529"/>
      <c r="AR13" s="536"/>
    </row>
    <row r="14" spans="2:44" ht="19.5" customHeight="1">
      <c r="B14" s="135">
        <f>'2部後期日程(10チーム)'!A13</f>
        <v>42617</v>
      </c>
      <c r="C14" s="478" t="str">
        <f>'4部後期日程(10チーム)'!B13</f>
        <v>担当:</v>
      </c>
      <c r="D14" s="479"/>
      <c r="E14" s="479"/>
      <c r="F14" s="479"/>
      <c r="G14" s="480"/>
      <c r="H14" s="534" t="s">
        <v>13</v>
      </c>
      <c r="I14" s="533"/>
      <c r="J14" s="534"/>
      <c r="K14" s="532"/>
      <c r="L14" s="532"/>
      <c r="M14" s="139" t="s">
        <v>142</v>
      </c>
      <c r="N14" s="532"/>
      <c r="O14" s="532"/>
      <c r="P14" s="533"/>
      <c r="Q14" s="534"/>
      <c r="R14" s="532"/>
      <c r="S14" s="532"/>
      <c r="T14" s="139" t="s">
        <v>142</v>
      </c>
      <c r="U14" s="532"/>
      <c r="V14" s="532"/>
      <c r="W14" s="533"/>
      <c r="X14" s="534"/>
      <c r="Y14" s="532"/>
      <c r="Z14" s="532"/>
      <c r="AA14" s="139" t="s">
        <v>142</v>
      </c>
      <c r="AB14" s="532"/>
      <c r="AC14" s="532"/>
      <c r="AD14" s="533"/>
      <c r="AE14" s="534"/>
      <c r="AF14" s="532"/>
      <c r="AG14" s="532"/>
      <c r="AH14" s="139" t="s">
        <v>142</v>
      </c>
      <c r="AI14" s="532"/>
      <c r="AJ14" s="532"/>
      <c r="AK14" s="533"/>
      <c r="AL14" s="534"/>
      <c r="AM14" s="532"/>
      <c r="AN14" s="532"/>
      <c r="AO14" s="139" t="s">
        <v>142</v>
      </c>
      <c r="AP14" s="532"/>
      <c r="AQ14" s="532"/>
      <c r="AR14" s="535"/>
    </row>
    <row r="15" spans="2:44" ht="19.5" customHeight="1">
      <c r="B15" s="132" t="str">
        <f>'2部後期日程(10チーム)'!A14</f>
        <v>(日)</v>
      </c>
      <c r="C15" s="481" t="str">
        <f>'4部後期日程(10チーム)'!B14</f>
        <v>会場:</v>
      </c>
      <c r="D15" s="482"/>
      <c r="E15" s="482"/>
      <c r="F15" s="482"/>
      <c r="G15" s="483"/>
      <c r="H15" s="525" t="s">
        <v>12</v>
      </c>
      <c r="I15" s="524"/>
      <c r="J15" s="525" t="str">
        <f>P27</f>
        <v>カティオーラ七瀬</v>
      </c>
      <c r="K15" s="523"/>
      <c r="L15" s="523"/>
      <c r="M15" s="119" t="s">
        <v>32</v>
      </c>
      <c r="N15" s="523" t="str">
        <f>G27</f>
        <v>ブルーウイングB</v>
      </c>
      <c r="O15" s="523"/>
      <c r="P15" s="524"/>
      <c r="Q15" s="525" t="str">
        <f>S27</f>
        <v>横瀬西</v>
      </c>
      <c r="R15" s="523"/>
      <c r="S15" s="523"/>
      <c r="T15" s="119" t="s">
        <v>32</v>
      </c>
      <c r="U15" s="523" t="str">
        <f>S26</f>
        <v>ヴィンクラッソ</v>
      </c>
      <c r="V15" s="523"/>
      <c r="W15" s="524"/>
      <c r="X15" s="525" t="str">
        <f>P26</f>
        <v>明野東</v>
      </c>
      <c r="Y15" s="523"/>
      <c r="Z15" s="523"/>
      <c r="AA15" s="119" t="s">
        <v>32</v>
      </c>
      <c r="AB15" s="523" t="str">
        <f>P27</f>
        <v>カティオーラ七瀬</v>
      </c>
      <c r="AC15" s="523"/>
      <c r="AD15" s="524"/>
      <c r="AE15" s="525" t="str">
        <f>G27</f>
        <v>ブルーウイングB</v>
      </c>
      <c r="AF15" s="523"/>
      <c r="AG15" s="523"/>
      <c r="AH15" s="119" t="s">
        <v>32</v>
      </c>
      <c r="AI15" s="523" t="str">
        <f>S26</f>
        <v>ヴィンクラッソ</v>
      </c>
      <c r="AJ15" s="523"/>
      <c r="AK15" s="524"/>
      <c r="AL15" s="525" t="str">
        <f>P26</f>
        <v>明野東</v>
      </c>
      <c r="AM15" s="523"/>
      <c r="AN15" s="523"/>
      <c r="AO15" s="119" t="s">
        <v>32</v>
      </c>
      <c r="AP15" s="523" t="str">
        <f>S27</f>
        <v>横瀬西</v>
      </c>
      <c r="AQ15" s="523"/>
      <c r="AR15" s="538"/>
    </row>
    <row r="16" spans="2:44" ht="19.5" customHeight="1" thickBot="1">
      <c r="B16" s="133"/>
      <c r="C16" s="484" t="str">
        <f>'4部後期日程(10チーム)'!B15</f>
        <v>担当:</v>
      </c>
      <c r="D16" s="485"/>
      <c r="E16" s="485"/>
      <c r="F16" s="485"/>
      <c r="G16" s="486"/>
      <c r="H16" s="520" t="s">
        <v>13</v>
      </c>
      <c r="I16" s="522"/>
      <c r="J16" s="520"/>
      <c r="K16" s="521"/>
      <c r="L16" s="521"/>
      <c r="M16" s="138" t="s">
        <v>142</v>
      </c>
      <c r="N16" s="521"/>
      <c r="O16" s="521"/>
      <c r="P16" s="522"/>
      <c r="Q16" s="520"/>
      <c r="R16" s="521"/>
      <c r="S16" s="521"/>
      <c r="T16" s="138" t="s">
        <v>142</v>
      </c>
      <c r="U16" s="521"/>
      <c r="V16" s="521"/>
      <c r="W16" s="522"/>
      <c r="X16" s="520"/>
      <c r="Y16" s="521"/>
      <c r="Z16" s="521"/>
      <c r="AA16" s="138" t="s">
        <v>142</v>
      </c>
      <c r="AB16" s="521"/>
      <c r="AC16" s="521"/>
      <c r="AD16" s="522"/>
      <c r="AE16" s="520"/>
      <c r="AF16" s="521"/>
      <c r="AG16" s="521"/>
      <c r="AH16" s="138" t="s">
        <v>142</v>
      </c>
      <c r="AI16" s="521"/>
      <c r="AJ16" s="521"/>
      <c r="AK16" s="522"/>
      <c r="AL16" s="520"/>
      <c r="AM16" s="521"/>
      <c r="AN16" s="521"/>
      <c r="AO16" s="138" t="s">
        <v>142</v>
      </c>
      <c r="AP16" s="521"/>
      <c r="AQ16" s="521"/>
      <c r="AR16" s="537"/>
    </row>
    <row r="17" spans="2:44" ht="19.5" customHeight="1">
      <c r="B17" s="131" t="str">
        <f>'2部後期日程(10チーム)'!A16</f>
        <v>後期 第4節</v>
      </c>
      <c r="C17" s="475" t="str">
        <f>'4部後期日程(10チーム)'!B16</f>
        <v>会場:</v>
      </c>
      <c r="D17" s="476"/>
      <c r="E17" s="476"/>
      <c r="F17" s="476"/>
      <c r="G17" s="477"/>
      <c r="H17" s="531" t="s">
        <v>12</v>
      </c>
      <c r="I17" s="530"/>
      <c r="J17" s="531" t="str">
        <f>G26</f>
        <v>滝尾下郡</v>
      </c>
      <c r="K17" s="529"/>
      <c r="L17" s="529"/>
      <c r="M17" s="118" t="s">
        <v>32</v>
      </c>
      <c r="N17" s="529" t="str">
        <f>P27</f>
        <v>カティオーラ七瀬</v>
      </c>
      <c r="O17" s="529"/>
      <c r="P17" s="530"/>
      <c r="Q17" s="531" t="str">
        <f>J26</f>
        <v>リノス</v>
      </c>
      <c r="R17" s="529"/>
      <c r="S17" s="529"/>
      <c r="T17" s="118" t="s">
        <v>32</v>
      </c>
      <c r="U17" s="529" t="str">
        <f>S27</f>
        <v>横瀬西</v>
      </c>
      <c r="V17" s="529"/>
      <c r="W17" s="530"/>
      <c r="X17" s="531" t="str">
        <f>J27</f>
        <v>カティオーラ高城B</v>
      </c>
      <c r="Y17" s="529"/>
      <c r="Z17" s="529"/>
      <c r="AA17" s="118" t="s">
        <v>32</v>
      </c>
      <c r="AB17" s="529" t="str">
        <f>G26</f>
        <v>滝尾下郡</v>
      </c>
      <c r="AC17" s="529"/>
      <c r="AD17" s="530"/>
      <c r="AE17" s="531" t="str">
        <f>P27</f>
        <v>カティオーラ七瀬</v>
      </c>
      <c r="AF17" s="529"/>
      <c r="AG17" s="529"/>
      <c r="AH17" s="118" t="s">
        <v>32</v>
      </c>
      <c r="AI17" s="529" t="str">
        <f>J26</f>
        <v>リノス</v>
      </c>
      <c r="AJ17" s="529"/>
      <c r="AK17" s="530"/>
      <c r="AL17" s="531" t="str">
        <f>S27</f>
        <v>横瀬西</v>
      </c>
      <c r="AM17" s="529"/>
      <c r="AN17" s="529"/>
      <c r="AO17" s="118" t="s">
        <v>32</v>
      </c>
      <c r="AP17" s="529" t="str">
        <f>J27</f>
        <v>カティオーラ高城B</v>
      </c>
      <c r="AQ17" s="529"/>
      <c r="AR17" s="536"/>
    </row>
    <row r="18" spans="2:44" ht="19.5" customHeight="1">
      <c r="B18" s="135">
        <f>'2部後期日程(10チーム)'!A17</f>
        <v>42631</v>
      </c>
      <c r="C18" s="478" t="str">
        <f>'4部後期日程(10チーム)'!B17</f>
        <v>担当:</v>
      </c>
      <c r="D18" s="479"/>
      <c r="E18" s="479"/>
      <c r="F18" s="479"/>
      <c r="G18" s="480"/>
      <c r="H18" s="534" t="s">
        <v>13</v>
      </c>
      <c r="I18" s="533"/>
      <c r="J18" s="534"/>
      <c r="K18" s="532"/>
      <c r="L18" s="532"/>
      <c r="M18" s="139" t="s">
        <v>142</v>
      </c>
      <c r="N18" s="532"/>
      <c r="O18" s="532"/>
      <c r="P18" s="533"/>
      <c r="Q18" s="534"/>
      <c r="R18" s="532"/>
      <c r="S18" s="532"/>
      <c r="T18" s="139" t="s">
        <v>142</v>
      </c>
      <c r="U18" s="532"/>
      <c r="V18" s="532"/>
      <c r="W18" s="533"/>
      <c r="X18" s="534"/>
      <c r="Y18" s="532"/>
      <c r="Z18" s="532"/>
      <c r="AA18" s="139" t="s">
        <v>142</v>
      </c>
      <c r="AB18" s="532"/>
      <c r="AC18" s="532"/>
      <c r="AD18" s="533"/>
      <c r="AE18" s="534"/>
      <c r="AF18" s="532"/>
      <c r="AG18" s="532"/>
      <c r="AH18" s="139" t="s">
        <v>142</v>
      </c>
      <c r="AI18" s="532"/>
      <c r="AJ18" s="532"/>
      <c r="AK18" s="533"/>
      <c r="AL18" s="534"/>
      <c r="AM18" s="532"/>
      <c r="AN18" s="532"/>
      <c r="AO18" s="139" t="s">
        <v>142</v>
      </c>
      <c r="AP18" s="532"/>
      <c r="AQ18" s="532"/>
      <c r="AR18" s="535"/>
    </row>
    <row r="19" spans="2:44" ht="19.5" customHeight="1">
      <c r="B19" s="132" t="str">
        <f>'2部後期日程(10チーム)'!A18</f>
        <v>(日)</v>
      </c>
      <c r="C19" s="481" t="str">
        <f>'4部後期日程(10チーム)'!B18</f>
        <v>会場:</v>
      </c>
      <c r="D19" s="482"/>
      <c r="E19" s="482"/>
      <c r="F19" s="482"/>
      <c r="G19" s="483"/>
      <c r="H19" s="525" t="s">
        <v>12</v>
      </c>
      <c r="I19" s="524"/>
      <c r="J19" s="525" t="str">
        <f>M26</f>
        <v>判田</v>
      </c>
      <c r="K19" s="523"/>
      <c r="L19" s="523"/>
      <c r="M19" s="119" t="s">
        <v>32</v>
      </c>
      <c r="N19" s="523" t="str">
        <f>S26</f>
        <v>ヴィンクラッソ</v>
      </c>
      <c r="O19" s="523"/>
      <c r="P19" s="524"/>
      <c r="Q19" s="525" t="str">
        <f>P26</f>
        <v>明野東</v>
      </c>
      <c r="R19" s="523"/>
      <c r="S19" s="523"/>
      <c r="T19" s="119" t="s">
        <v>32</v>
      </c>
      <c r="U19" s="523" t="str">
        <f>M27</f>
        <v>敷戸</v>
      </c>
      <c r="V19" s="523"/>
      <c r="W19" s="524"/>
      <c r="X19" s="525" t="str">
        <f>G27</f>
        <v>ブルーウイングB</v>
      </c>
      <c r="Y19" s="523"/>
      <c r="Z19" s="523"/>
      <c r="AA19" s="119" t="s">
        <v>32</v>
      </c>
      <c r="AB19" s="523" t="str">
        <f>M26</f>
        <v>判田</v>
      </c>
      <c r="AC19" s="523"/>
      <c r="AD19" s="524"/>
      <c r="AE19" s="525" t="str">
        <f>S26</f>
        <v>ヴィンクラッソ</v>
      </c>
      <c r="AF19" s="523"/>
      <c r="AG19" s="523"/>
      <c r="AH19" s="119" t="s">
        <v>32</v>
      </c>
      <c r="AI19" s="523" t="str">
        <f>M27</f>
        <v>敷戸</v>
      </c>
      <c r="AJ19" s="523"/>
      <c r="AK19" s="524"/>
      <c r="AL19" s="525" t="str">
        <f>P26</f>
        <v>明野東</v>
      </c>
      <c r="AM19" s="523"/>
      <c r="AN19" s="523"/>
      <c r="AO19" s="119" t="s">
        <v>32</v>
      </c>
      <c r="AP19" s="523" t="str">
        <f>G27</f>
        <v>ブルーウイングB</v>
      </c>
      <c r="AQ19" s="523"/>
      <c r="AR19" s="538"/>
    </row>
    <row r="20" spans="2:44" ht="19.5" customHeight="1" thickBot="1">
      <c r="B20" s="133"/>
      <c r="C20" s="484" t="str">
        <f>'4部後期日程(10チーム)'!B19</f>
        <v>担当:</v>
      </c>
      <c r="D20" s="485"/>
      <c r="E20" s="485"/>
      <c r="F20" s="485"/>
      <c r="G20" s="486"/>
      <c r="H20" s="520" t="s">
        <v>13</v>
      </c>
      <c r="I20" s="522"/>
      <c r="J20" s="520"/>
      <c r="K20" s="521"/>
      <c r="L20" s="521"/>
      <c r="M20" s="138" t="s">
        <v>142</v>
      </c>
      <c r="N20" s="521"/>
      <c r="O20" s="521"/>
      <c r="P20" s="522"/>
      <c r="Q20" s="520"/>
      <c r="R20" s="521"/>
      <c r="S20" s="521"/>
      <c r="T20" s="138" t="s">
        <v>142</v>
      </c>
      <c r="U20" s="521"/>
      <c r="V20" s="521"/>
      <c r="W20" s="522"/>
      <c r="X20" s="520"/>
      <c r="Y20" s="521"/>
      <c r="Z20" s="521"/>
      <c r="AA20" s="138" t="s">
        <v>142</v>
      </c>
      <c r="AB20" s="521"/>
      <c r="AC20" s="521"/>
      <c r="AD20" s="522"/>
      <c r="AE20" s="520"/>
      <c r="AF20" s="521"/>
      <c r="AG20" s="521"/>
      <c r="AH20" s="138" t="s">
        <v>142</v>
      </c>
      <c r="AI20" s="521"/>
      <c r="AJ20" s="521"/>
      <c r="AK20" s="522"/>
      <c r="AL20" s="520"/>
      <c r="AM20" s="521"/>
      <c r="AN20" s="521"/>
      <c r="AO20" s="138" t="s">
        <v>142</v>
      </c>
      <c r="AP20" s="521"/>
      <c r="AQ20" s="521"/>
      <c r="AR20" s="537"/>
    </row>
    <row r="21" spans="2:44" ht="19.5" customHeight="1">
      <c r="B21" s="131" t="str">
        <f>'2部後期日程(10チーム)'!A20</f>
        <v>後期 第5節</v>
      </c>
      <c r="C21" s="475" t="str">
        <f>'4部後期日程(10チーム)'!B20</f>
        <v>会場:</v>
      </c>
      <c r="D21" s="476"/>
      <c r="E21" s="476"/>
      <c r="F21" s="476"/>
      <c r="G21" s="477"/>
      <c r="H21" s="531" t="s">
        <v>12</v>
      </c>
      <c r="I21" s="530"/>
      <c r="J21" s="531" t="str">
        <f>G26</f>
        <v>滝尾下郡</v>
      </c>
      <c r="K21" s="529"/>
      <c r="L21" s="529"/>
      <c r="M21" s="118" t="s">
        <v>32</v>
      </c>
      <c r="N21" s="529" t="str">
        <f>G27</f>
        <v>ブルーウイングB</v>
      </c>
      <c r="O21" s="529"/>
      <c r="P21" s="530"/>
      <c r="Q21" s="531" t="str">
        <f>S27</f>
        <v>横瀬西</v>
      </c>
      <c r="R21" s="529"/>
      <c r="S21" s="529"/>
      <c r="T21" s="118" t="s">
        <v>32</v>
      </c>
      <c r="U21" s="529" t="str">
        <f>M26</f>
        <v>判田</v>
      </c>
      <c r="V21" s="529"/>
      <c r="W21" s="530"/>
      <c r="X21" s="531" t="str">
        <f>G27</f>
        <v>ブルーウイングB</v>
      </c>
      <c r="Y21" s="529"/>
      <c r="Z21" s="529"/>
      <c r="AA21" s="118" t="s">
        <v>32</v>
      </c>
      <c r="AB21" s="529" t="str">
        <f>M27</f>
        <v>敷戸</v>
      </c>
      <c r="AC21" s="529"/>
      <c r="AD21" s="530"/>
      <c r="AE21" s="531" t="str">
        <f>G26</f>
        <v>滝尾下郡</v>
      </c>
      <c r="AF21" s="529"/>
      <c r="AG21" s="529"/>
      <c r="AH21" s="118" t="s">
        <v>32</v>
      </c>
      <c r="AI21" s="529" t="str">
        <f>S27</f>
        <v>横瀬西</v>
      </c>
      <c r="AJ21" s="529"/>
      <c r="AK21" s="530"/>
      <c r="AL21" s="531" t="str">
        <f>M26</f>
        <v>判田</v>
      </c>
      <c r="AM21" s="529"/>
      <c r="AN21" s="529"/>
      <c r="AO21" s="118" t="s">
        <v>32</v>
      </c>
      <c r="AP21" s="529" t="str">
        <f>M27</f>
        <v>敷戸</v>
      </c>
      <c r="AQ21" s="529"/>
      <c r="AR21" s="536"/>
    </row>
    <row r="22" spans="2:44" ht="19.5" customHeight="1">
      <c r="B22" s="135">
        <f>'2部後期日程(10チーム)'!A21</f>
        <v>42645</v>
      </c>
      <c r="C22" s="478" t="str">
        <f>'4部後期日程(10チーム)'!B21</f>
        <v>担当:</v>
      </c>
      <c r="D22" s="479"/>
      <c r="E22" s="479"/>
      <c r="F22" s="479"/>
      <c r="G22" s="480"/>
      <c r="H22" s="534" t="s">
        <v>13</v>
      </c>
      <c r="I22" s="533"/>
      <c r="J22" s="534"/>
      <c r="K22" s="532"/>
      <c r="L22" s="532"/>
      <c r="M22" s="139" t="s">
        <v>142</v>
      </c>
      <c r="N22" s="532"/>
      <c r="O22" s="532"/>
      <c r="P22" s="533"/>
      <c r="Q22" s="534"/>
      <c r="R22" s="532"/>
      <c r="S22" s="532"/>
      <c r="T22" s="139" t="s">
        <v>142</v>
      </c>
      <c r="U22" s="532"/>
      <c r="V22" s="532"/>
      <c r="W22" s="533"/>
      <c r="X22" s="534"/>
      <c r="Y22" s="532"/>
      <c r="Z22" s="532"/>
      <c r="AA22" s="139" t="s">
        <v>142</v>
      </c>
      <c r="AB22" s="532"/>
      <c r="AC22" s="532"/>
      <c r="AD22" s="533"/>
      <c r="AE22" s="534"/>
      <c r="AF22" s="532"/>
      <c r="AG22" s="532"/>
      <c r="AH22" s="139" t="s">
        <v>142</v>
      </c>
      <c r="AI22" s="532"/>
      <c r="AJ22" s="532"/>
      <c r="AK22" s="533"/>
      <c r="AL22" s="534"/>
      <c r="AM22" s="532"/>
      <c r="AN22" s="532"/>
      <c r="AO22" s="139" t="s">
        <v>142</v>
      </c>
      <c r="AP22" s="532"/>
      <c r="AQ22" s="532"/>
      <c r="AR22" s="535"/>
    </row>
    <row r="23" spans="2:44" ht="19.5" customHeight="1">
      <c r="B23" s="132" t="str">
        <f>'2部後期日程(10チーム)'!A22</f>
        <v>(日)</v>
      </c>
      <c r="C23" s="481" t="str">
        <f>'4部後期日程(10チーム)'!B22</f>
        <v>会場:</v>
      </c>
      <c r="D23" s="482"/>
      <c r="E23" s="482"/>
      <c r="F23" s="482"/>
      <c r="G23" s="483"/>
      <c r="H23" s="525" t="s">
        <v>12</v>
      </c>
      <c r="I23" s="524"/>
      <c r="J23" s="525" t="str">
        <f>S26</f>
        <v>ヴィンクラッソ</v>
      </c>
      <c r="K23" s="523"/>
      <c r="L23" s="523"/>
      <c r="M23" s="119" t="s">
        <v>32</v>
      </c>
      <c r="N23" s="523" t="str">
        <f>J27</f>
        <v>カティオーラ高城B</v>
      </c>
      <c r="O23" s="523"/>
      <c r="P23" s="524"/>
      <c r="Q23" s="525" t="str">
        <f>P26</f>
        <v>明野東</v>
      </c>
      <c r="R23" s="523"/>
      <c r="S23" s="523"/>
      <c r="T23" s="119" t="s">
        <v>32</v>
      </c>
      <c r="U23" s="523" t="str">
        <f>J26</f>
        <v>リノス</v>
      </c>
      <c r="V23" s="523"/>
      <c r="W23" s="524"/>
      <c r="X23" s="525" t="str">
        <f>J27</f>
        <v>カティオーラ高城B</v>
      </c>
      <c r="Y23" s="523"/>
      <c r="Z23" s="523"/>
      <c r="AA23" s="119" t="s">
        <v>32</v>
      </c>
      <c r="AB23" s="523" t="str">
        <f>P27</f>
        <v>カティオーラ七瀬</v>
      </c>
      <c r="AC23" s="523"/>
      <c r="AD23" s="524"/>
      <c r="AE23" s="525" t="str">
        <f>S26</f>
        <v>ヴィンクラッソ</v>
      </c>
      <c r="AF23" s="523"/>
      <c r="AG23" s="523"/>
      <c r="AH23" s="119" t="s">
        <v>32</v>
      </c>
      <c r="AI23" s="523" t="str">
        <f>J26</f>
        <v>リノス</v>
      </c>
      <c r="AJ23" s="523"/>
      <c r="AK23" s="524"/>
      <c r="AL23" s="454"/>
      <c r="AM23" s="452"/>
      <c r="AN23" s="452"/>
      <c r="AO23" s="120" t="s">
        <v>32</v>
      </c>
      <c r="AP23" s="452"/>
      <c r="AQ23" s="452"/>
      <c r="AR23" s="453"/>
    </row>
    <row r="24" spans="2:44" ht="19.5" customHeight="1" thickBot="1">
      <c r="B24" s="133"/>
      <c r="C24" s="484" t="str">
        <f>'4部後期日程(10チーム)'!B23</f>
        <v>担当:</v>
      </c>
      <c r="D24" s="485"/>
      <c r="E24" s="485"/>
      <c r="F24" s="485"/>
      <c r="G24" s="486"/>
      <c r="H24" s="520" t="s">
        <v>13</v>
      </c>
      <c r="I24" s="522"/>
      <c r="J24" s="520"/>
      <c r="K24" s="521"/>
      <c r="L24" s="521"/>
      <c r="M24" s="138" t="s">
        <v>142</v>
      </c>
      <c r="N24" s="521"/>
      <c r="O24" s="521"/>
      <c r="P24" s="522"/>
      <c r="Q24" s="520"/>
      <c r="R24" s="521"/>
      <c r="S24" s="521"/>
      <c r="T24" s="138" t="s">
        <v>142</v>
      </c>
      <c r="U24" s="521"/>
      <c r="V24" s="521"/>
      <c r="W24" s="522"/>
      <c r="X24" s="520"/>
      <c r="Y24" s="521"/>
      <c r="Z24" s="521"/>
      <c r="AA24" s="138" t="s">
        <v>142</v>
      </c>
      <c r="AB24" s="521"/>
      <c r="AC24" s="521"/>
      <c r="AD24" s="522"/>
      <c r="AE24" s="520"/>
      <c r="AF24" s="521"/>
      <c r="AG24" s="521"/>
      <c r="AH24" s="138" t="s">
        <v>142</v>
      </c>
      <c r="AI24" s="521"/>
      <c r="AJ24" s="521"/>
      <c r="AK24" s="522"/>
      <c r="AL24" s="528"/>
      <c r="AM24" s="526"/>
      <c r="AN24" s="526"/>
      <c r="AO24" s="121" t="s">
        <v>142</v>
      </c>
      <c r="AP24" s="526"/>
      <c r="AQ24" s="526"/>
      <c r="AR24" s="527"/>
    </row>
    <row r="25" ht="19.5" customHeight="1"/>
    <row r="26" spans="6:20" ht="19.5" customHeight="1" hidden="1">
      <c r="F26" s="12" t="s">
        <v>33</v>
      </c>
      <c r="G26" s="519" t="str">
        <f>'組合せ (後期)'!E20</f>
        <v>滝尾下郡</v>
      </c>
      <c r="H26" s="519"/>
      <c r="I26" s="12" t="s">
        <v>34</v>
      </c>
      <c r="J26" s="519" t="str">
        <f>'組合せ (後期)'!E21</f>
        <v>リノス</v>
      </c>
      <c r="K26" s="519"/>
      <c r="L26" s="12" t="s">
        <v>35</v>
      </c>
      <c r="M26" s="519" t="str">
        <f>'組合せ (後期)'!E22</f>
        <v>判田</v>
      </c>
      <c r="N26" s="519"/>
      <c r="O26" s="12" t="s">
        <v>36</v>
      </c>
      <c r="P26" s="519" t="str">
        <f>'組合せ (後期)'!E23</f>
        <v>明野東</v>
      </c>
      <c r="Q26" s="519"/>
      <c r="R26" s="12" t="s">
        <v>37</v>
      </c>
      <c r="S26" s="519" t="str">
        <f>'組合せ (後期)'!E24</f>
        <v>ヴィンクラッソ</v>
      </c>
      <c r="T26" s="519"/>
    </row>
    <row r="27" spans="6:20" ht="19.5" customHeight="1" hidden="1">
      <c r="F27" s="12" t="s">
        <v>38</v>
      </c>
      <c r="G27" s="519" t="str">
        <f>'組合せ (後期)'!E25</f>
        <v>ブルーウイングB</v>
      </c>
      <c r="H27" s="519"/>
      <c r="I27" s="12" t="s">
        <v>39</v>
      </c>
      <c r="J27" s="519" t="str">
        <f>'組合せ (後期)'!E26</f>
        <v>カティオーラ高城B</v>
      </c>
      <c r="K27" s="519"/>
      <c r="L27" s="12" t="s">
        <v>40</v>
      </c>
      <c r="M27" s="519" t="str">
        <f>'組合せ (後期)'!E27</f>
        <v>敷戸</v>
      </c>
      <c r="N27" s="519"/>
      <c r="O27" s="12" t="s">
        <v>41</v>
      </c>
      <c r="P27" s="519" t="str">
        <f>'組合せ (後期)'!E28</f>
        <v>カティオーラ七瀬</v>
      </c>
      <c r="Q27" s="519"/>
      <c r="R27" s="12" t="s">
        <v>42</v>
      </c>
      <c r="S27" s="519" t="str">
        <f>'組合せ (後期)'!E29</f>
        <v>横瀬西</v>
      </c>
      <c r="T27" s="519"/>
    </row>
    <row r="28" ht="19.5" customHeight="1"/>
    <row r="29" spans="2:44" ht="30" customHeight="1">
      <c r="B29" s="63" t="s">
        <v>80</v>
      </c>
      <c r="C29" s="13"/>
      <c r="D29" s="13"/>
      <c r="E29" s="15" t="s">
        <v>0</v>
      </c>
      <c r="G29" s="16" t="s">
        <v>1</v>
      </c>
      <c r="H29" s="90" t="s">
        <v>76</v>
      </c>
      <c r="I29" s="17">
        <v>3</v>
      </c>
      <c r="K29" s="16" t="s">
        <v>2</v>
      </c>
      <c r="L29" s="90" t="s">
        <v>77</v>
      </c>
      <c r="M29" s="17">
        <v>0</v>
      </c>
      <c r="O29" s="46" t="s">
        <v>3</v>
      </c>
      <c r="P29" s="90" t="s">
        <v>78</v>
      </c>
      <c r="Q29" s="17">
        <v>1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4"/>
      <c r="AJ29" s="14"/>
      <c r="AK29" s="14"/>
      <c r="AL29" s="14"/>
      <c r="AM29" s="14"/>
      <c r="AN29" s="14"/>
      <c r="AO29" s="14"/>
      <c r="AP29" s="14"/>
      <c r="AQ29" s="14"/>
      <c r="AR29" s="13"/>
    </row>
    <row r="30" spans="3:44" ht="9.75" customHeight="1" thickBo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2:46" ht="60" customHeight="1" thickBot="1">
      <c r="B31" s="18"/>
      <c r="C31" s="19"/>
      <c r="D31" s="518" t="str">
        <f>B32</f>
        <v>滝尾下郡</v>
      </c>
      <c r="E31" s="515"/>
      <c r="F31" s="515"/>
      <c r="G31" s="515" t="str">
        <f>B34</f>
        <v>リノス</v>
      </c>
      <c r="H31" s="515"/>
      <c r="I31" s="515"/>
      <c r="J31" s="515" t="str">
        <f>B36</f>
        <v>判田</v>
      </c>
      <c r="K31" s="515"/>
      <c r="L31" s="515"/>
      <c r="M31" s="515" t="str">
        <f>B38</f>
        <v>明野東</v>
      </c>
      <c r="N31" s="515"/>
      <c r="O31" s="515"/>
      <c r="P31" s="515" t="str">
        <f>B40</f>
        <v>ヴィンクラッソ</v>
      </c>
      <c r="Q31" s="515"/>
      <c r="R31" s="515"/>
      <c r="S31" s="515" t="str">
        <f>B42</f>
        <v>ブルーウイングB</v>
      </c>
      <c r="T31" s="515"/>
      <c r="U31" s="515"/>
      <c r="V31" s="515" t="str">
        <f>B44</f>
        <v>カティオーラ高城B</v>
      </c>
      <c r="W31" s="515"/>
      <c r="X31" s="515"/>
      <c r="Y31" s="515" t="str">
        <f>B46</f>
        <v>敷戸</v>
      </c>
      <c r="Z31" s="515"/>
      <c r="AA31" s="515"/>
      <c r="AB31" s="515" t="str">
        <f>B48</f>
        <v>カティオーラ七瀬</v>
      </c>
      <c r="AC31" s="515"/>
      <c r="AD31" s="515"/>
      <c r="AE31" s="515" t="str">
        <f>B50</f>
        <v>横瀬西</v>
      </c>
      <c r="AF31" s="515"/>
      <c r="AG31" s="516"/>
      <c r="AH31" s="20" t="s">
        <v>1</v>
      </c>
      <c r="AI31" s="20" t="s">
        <v>4</v>
      </c>
      <c r="AJ31" s="62" t="s">
        <v>3</v>
      </c>
      <c r="AK31" s="91" t="s">
        <v>5</v>
      </c>
      <c r="AL31" s="62" t="s">
        <v>6</v>
      </c>
      <c r="AM31" s="91" t="s">
        <v>7</v>
      </c>
      <c r="AN31" s="423" t="s">
        <v>45</v>
      </c>
      <c r="AO31" s="425"/>
      <c r="AP31" s="20" t="s">
        <v>46</v>
      </c>
      <c r="AQ31" s="423" t="s">
        <v>47</v>
      </c>
      <c r="AR31" s="425"/>
      <c r="AS31" s="21" t="s">
        <v>48</v>
      </c>
      <c r="AT31" s="42" t="s">
        <v>119</v>
      </c>
    </row>
    <row r="32" spans="2:46" ht="19.5" customHeight="1">
      <c r="B32" s="517" t="str">
        <f>G26</f>
        <v>滝尾下郡</v>
      </c>
      <c r="C32" s="50" t="s">
        <v>8</v>
      </c>
      <c r="D32" s="86"/>
      <c r="E32" s="65"/>
      <c r="F32" s="66"/>
      <c r="G32" s="22"/>
      <c r="H32" s="23">
        <f>IF(G33="","",IF(G33=I33,"△",IF(G33&gt;I33,"○",IF(G33&lt;I33,"●",IF))))</f>
      </c>
      <c r="I32" s="24"/>
      <c r="J32" s="22"/>
      <c r="K32" s="23">
        <f>IF(J33="","",IF(J33=L33,"△",IF(J33&gt;L33,"○",IF(J33&lt;L33,"●",IF))))</f>
      </c>
      <c r="L32" s="24"/>
      <c r="M32" s="22"/>
      <c r="N32" s="23">
        <f>IF(M33="","",IF(M33=O33,"△",IF(M33&gt;O33,"○",IF(M33&lt;O33,"●",IF))))</f>
      </c>
      <c r="O32" s="24"/>
      <c r="P32" s="22"/>
      <c r="Q32" s="23">
        <f>IF(P33="","",IF(P33=R33,"△",IF(P33&gt;R33,"○",IF(P33&lt;R33,"●",IF))))</f>
      </c>
      <c r="R32" s="24"/>
      <c r="S32" s="22"/>
      <c r="T32" s="23">
        <f>IF(S33="","",IF(S33=U33,"△",IF(S33&gt;U33,"○",IF(S33&lt;U33,"●",IF))))</f>
      </c>
      <c r="U32" s="24"/>
      <c r="V32" s="22"/>
      <c r="W32" s="23">
        <f>IF(V33="","",IF(V33=X33,"△",IF(V33&gt;X33,"○",IF(V33&lt;X33,"●",IF))))</f>
      </c>
      <c r="X32" s="24"/>
      <c r="Y32" s="22"/>
      <c r="Z32" s="23">
        <f>IF(Y33="","",IF(Y33=AA33,"△",IF(Y33&gt;AA33,"○",IF(Y33&lt;AA33,"●",IF))))</f>
      </c>
      <c r="AA32" s="24"/>
      <c r="AB32" s="22"/>
      <c r="AC32" s="23">
        <f>IF(AB33="","",IF(AB33=AD33,"△",IF(AB33&gt;AD33,"○",IF(AB33&lt;AD33,"●",IF))))</f>
      </c>
      <c r="AD32" s="24"/>
      <c r="AE32" s="22"/>
      <c r="AF32" s="23">
        <f>IF(AE33="","",IF(AE33=AG33,"△",IF(AE33&gt;AG33,"○",IF(AE33&lt;AG33,"●",IF))))</f>
      </c>
      <c r="AG32" s="59"/>
      <c r="AH32" s="391">
        <f>COUNTIF(D32:AG32,"○")</f>
        <v>0</v>
      </c>
      <c r="AI32" s="391">
        <f>COUNTIF(D32:AG32,"●")</f>
        <v>0</v>
      </c>
      <c r="AJ32" s="512">
        <f>COUNTIF(E32:AG32,"△")+COUNTIF(E32:AG32,"▲")</f>
        <v>0</v>
      </c>
      <c r="AK32" s="513">
        <f>SUM(D33,G33,J33,M33,P33,S33,V33,AB33,AE33,Y33)</f>
        <v>0</v>
      </c>
      <c r="AL32" s="512">
        <f>SUM(F33,I33,L33,O33,R33,U33,X33,AD33,AG33,AA33)</f>
        <v>0</v>
      </c>
      <c r="AM32" s="514">
        <f>(AH32*3)+(AJ32*1)</f>
        <v>0</v>
      </c>
      <c r="AN32" s="489">
        <f>RANK(AM32,$AM$32:AM$51)</f>
        <v>1</v>
      </c>
      <c r="AO32" s="491" t="s">
        <v>49</v>
      </c>
      <c r="AP32" s="391">
        <f>AK32-AL32</f>
        <v>0</v>
      </c>
      <c r="AQ32" s="493">
        <f>RANK(AP32,$AP$32:AP$50)</f>
        <v>1</v>
      </c>
      <c r="AR32" s="397" t="s">
        <v>49</v>
      </c>
      <c r="AS32" s="390"/>
      <c r="AT32" s="375">
        <f>AM32/10</f>
        <v>0</v>
      </c>
    </row>
    <row r="33" spans="2:46" ht="19.5" customHeight="1">
      <c r="B33" s="511"/>
      <c r="C33" s="51" t="s">
        <v>9</v>
      </c>
      <c r="D33" s="67"/>
      <c r="E33" s="68"/>
      <c r="F33" s="87"/>
      <c r="G33" s="35">
        <f>IF(J6="","",J6)</f>
      </c>
      <c r="H33" s="69" t="s">
        <v>17</v>
      </c>
      <c r="I33" s="34">
        <f>IF(N6="","",N6)</f>
      </c>
      <c r="J33" s="35">
        <f>IF(AL14="","",AL14)</f>
      </c>
      <c r="K33" s="69" t="s">
        <v>17</v>
      </c>
      <c r="L33" s="34">
        <f>IF(AP14="","",AP14)</f>
      </c>
      <c r="M33" s="35">
        <f>IF(AB12="","",AB12)</f>
      </c>
      <c r="N33" s="69" t="s">
        <v>17</v>
      </c>
      <c r="O33" s="34">
        <f>IF(X12="","",X12)</f>
      </c>
      <c r="P33" s="35">
        <f>IF(AB6="","",AB6)</f>
      </c>
      <c r="Q33" s="69" t="s">
        <v>17</v>
      </c>
      <c r="R33" s="34">
        <f>IF(X6="","",X6)</f>
      </c>
      <c r="S33" s="35">
        <f>IF(J22="","",J22)</f>
      </c>
      <c r="T33" s="69" t="s">
        <v>17</v>
      </c>
      <c r="U33" s="34">
        <f>IF(N22="","",N22)</f>
      </c>
      <c r="V33" s="35">
        <f>IF(AB18="","",AB18)</f>
      </c>
      <c r="W33" s="69" t="s">
        <v>17</v>
      </c>
      <c r="X33" s="34">
        <f>IF(X18="","",X18)</f>
      </c>
      <c r="Y33" s="35">
        <f>IF(AB14="","",AB14)</f>
      </c>
      <c r="Z33" s="69" t="s">
        <v>17</v>
      </c>
      <c r="AA33" s="34">
        <f>IF(X14="","",X14)</f>
      </c>
      <c r="AB33" s="35">
        <f>IF(J18="","",J18)</f>
      </c>
      <c r="AC33" s="69" t="s">
        <v>17</v>
      </c>
      <c r="AD33" s="34">
        <f>IF(N18="","",N18)</f>
      </c>
      <c r="AE33" s="35">
        <f>IF(AE22="","",AE22)</f>
      </c>
      <c r="AF33" s="69" t="s">
        <v>17</v>
      </c>
      <c r="AG33" s="54">
        <f>IF(AI22="","",AI22)</f>
      </c>
      <c r="AH33" s="408"/>
      <c r="AI33" s="408"/>
      <c r="AJ33" s="506"/>
      <c r="AK33" s="509"/>
      <c r="AL33" s="506"/>
      <c r="AM33" s="502"/>
      <c r="AN33" s="490"/>
      <c r="AO33" s="492"/>
      <c r="AP33" s="408"/>
      <c r="AQ33" s="401"/>
      <c r="AR33" s="414"/>
      <c r="AS33" s="374"/>
      <c r="AT33" s="369"/>
    </row>
    <row r="34" spans="2:46" ht="19.5" customHeight="1">
      <c r="B34" s="510" t="str">
        <f>J26</f>
        <v>リノス</v>
      </c>
      <c r="C34" s="52" t="s">
        <v>8</v>
      </c>
      <c r="D34" s="70"/>
      <c r="E34" s="23">
        <f>IF(D35="","",IF(D35=F35,"△",IF(D35&gt;F35,"○",IF(D35&lt;F35,"●",IF))))</f>
      </c>
      <c r="F34" s="29"/>
      <c r="G34" s="88"/>
      <c r="H34" s="71"/>
      <c r="I34" s="72"/>
      <c r="J34" s="33"/>
      <c r="K34" s="23">
        <f>IF(J35="","",IF(J35=L35,"△",IF(J35&gt;L35,"○",IF(J35&lt;L35,"●",IF))))</f>
      </c>
      <c r="L34" s="29"/>
      <c r="M34" s="33"/>
      <c r="N34" s="23">
        <f>IF(M35="","",IF(M35=O35,"△",IF(M35&gt;O35,"○",IF(M35&lt;O35,"●",IF))))</f>
      </c>
      <c r="O34" s="29"/>
      <c r="P34" s="33"/>
      <c r="Q34" s="23">
        <f>IF(P35="","",IF(P35=R35,"△",IF(P35&gt;R35,"○",IF(P35&lt;R35,"●",IF))))</f>
      </c>
      <c r="R34" s="29"/>
      <c r="S34" s="33"/>
      <c r="T34" s="23">
        <f>IF(S35="","",IF(S35=U35,"△",IF(S35&gt;U35,"○",IF(S35&lt;U35,"●",IF))))</f>
      </c>
      <c r="U34" s="29"/>
      <c r="V34" s="33"/>
      <c r="W34" s="23">
        <f>IF(V35="","",IF(V35=X35,"△",IF(V35&gt;X35,"○",IF(V35&lt;X35,"●",IF))))</f>
      </c>
      <c r="X34" s="29"/>
      <c r="Y34" s="33"/>
      <c r="Z34" s="23">
        <f>IF(Y35="","",IF(Y35=AA35,"△",IF(Y35&gt;AA35,"○",IF(Y35&lt;AA35,"●",IF))))</f>
      </c>
      <c r="AA34" s="29"/>
      <c r="AB34" s="33"/>
      <c r="AC34" s="23">
        <f>IF(AB35="","",IF(AB35=AD35,"△",IF(AB35&gt;AD35,"○",IF(AB35&lt;AD35,"●",IF))))</f>
      </c>
      <c r="AD34" s="29"/>
      <c r="AE34" s="33"/>
      <c r="AF34" s="23">
        <f>IF(AE35="","",IF(AE35=AG35,"△",IF(AE35&gt;AG35,"○",IF(AE35&lt;AG35,"●",IF))))</f>
      </c>
      <c r="AG34" s="44"/>
      <c r="AH34" s="407">
        <f>COUNTIF(D34:AG34,"○")</f>
        <v>0</v>
      </c>
      <c r="AI34" s="407">
        <f>COUNTIF(D34:AG34,"●")</f>
        <v>0</v>
      </c>
      <c r="AJ34" s="498">
        <f>COUNTIF(E34:AG34,"△")+COUNTIF(E34:AG34,"▲")</f>
        <v>0</v>
      </c>
      <c r="AK34" s="500">
        <f>SUM(D35,G35,J35,M35,P35,S35,V35,AB35,AE35,Y35)</f>
        <v>0</v>
      </c>
      <c r="AL34" s="498">
        <f>SUM(F35,I35,L35,O35,R35,U35,X35,AD35,AG35,AA35)</f>
        <v>0</v>
      </c>
      <c r="AM34" s="502">
        <f>(AH34*3)+(AJ34*1)</f>
        <v>0</v>
      </c>
      <c r="AN34" s="490">
        <f>RANK(AM34,$AM$32:AM$51)</f>
        <v>1</v>
      </c>
      <c r="AO34" s="492" t="s">
        <v>49</v>
      </c>
      <c r="AP34" s="407">
        <f>AK34-AL34</f>
        <v>0</v>
      </c>
      <c r="AQ34" s="401">
        <f>RANK(AP34,$AP$32:AP$50)</f>
        <v>1</v>
      </c>
      <c r="AR34" s="413" t="s">
        <v>49</v>
      </c>
      <c r="AS34" s="373"/>
      <c r="AT34" s="369">
        <f>AM34/10</f>
        <v>0</v>
      </c>
    </row>
    <row r="35" spans="2:46" ht="19.5" customHeight="1">
      <c r="B35" s="511"/>
      <c r="C35" s="51" t="s">
        <v>9</v>
      </c>
      <c r="D35" s="73">
        <f>I33</f>
      </c>
      <c r="E35" s="69" t="s">
        <v>17</v>
      </c>
      <c r="F35" s="34">
        <f>G33</f>
      </c>
      <c r="G35" s="74"/>
      <c r="H35" s="68"/>
      <c r="I35" s="87"/>
      <c r="J35" s="26">
        <f>IF(AE6="","",AE6)</f>
      </c>
      <c r="K35" s="69" t="s">
        <v>17</v>
      </c>
      <c r="L35" s="28">
        <f>IF(AI6="","",AI6)</f>
      </c>
      <c r="M35" s="75">
        <f>IF(U24="","",U24)</f>
      </c>
      <c r="N35" s="69" t="s">
        <v>17</v>
      </c>
      <c r="O35" s="34">
        <f>IF(Q24="","",Q24)</f>
      </c>
      <c r="P35" s="35">
        <f>IF(AI24="","",AI24)</f>
      </c>
      <c r="Q35" s="69" t="s">
        <v>17</v>
      </c>
      <c r="R35" s="34">
        <f>IF(AE24="","",AE24)</f>
      </c>
      <c r="S35" s="35">
        <f>IF(Q12="","",Q12)</f>
      </c>
      <c r="T35" s="69" t="s">
        <v>17</v>
      </c>
      <c r="U35" s="34">
        <f>IF(U12="","",U12)</f>
      </c>
      <c r="V35" s="35">
        <f>IF(AE14="","",AE14)</f>
      </c>
      <c r="W35" s="69" t="s">
        <v>17</v>
      </c>
      <c r="X35" s="34">
        <f>IF(AI14="","",AI14)</f>
      </c>
      <c r="Y35" s="35">
        <f>IF(N14="","",N14)</f>
      </c>
      <c r="Z35" s="69" t="s">
        <v>17</v>
      </c>
      <c r="AA35" s="34">
        <f>IF(J14="","",J14)</f>
      </c>
      <c r="AB35" s="35">
        <f>IF(AI18="","",AI18)</f>
      </c>
      <c r="AC35" s="27" t="s">
        <v>17</v>
      </c>
      <c r="AD35" s="34">
        <f>IF(AE18="","",AE18)</f>
      </c>
      <c r="AE35" s="35">
        <f>IF(Q18="","",Q18)</f>
      </c>
      <c r="AF35" s="69" t="s">
        <v>17</v>
      </c>
      <c r="AG35" s="43">
        <f>IF(U18="","",U18)</f>
      </c>
      <c r="AH35" s="408"/>
      <c r="AI35" s="408"/>
      <c r="AJ35" s="506"/>
      <c r="AK35" s="509"/>
      <c r="AL35" s="506"/>
      <c r="AM35" s="502"/>
      <c r="AN35" s="490"/>
      <c r="AO35" s="492"/>
      <c r="AP35" s="408"/>
      <c r="AQ35" s="401"/>
      <c r="AR35" s="414"/>
      <c r="AS35" s="374"/>
      <c r="AT35" s="369"/>
    </row>
    <row r="36" spans="2:46" ht="19.5" customHeight="1">
      <c r="B36" s="510" t="str">
        <f>M26</f>
        <v>判田</v>
      </c>
      <c r="C36" s="52" t="s">
        <v>8</v>
      </c>
      <c r="D36" s="70"/>
      <c r="E36" s="23">
        <f>IF(D37="","",IF(D37=F37,"△",IF(D37&gt;F37,"○",IF(D37&lt;F37,"●",IF))))</f>
      </c>
      <c r="F36" s="29"/>
      <c r="G36" s="33"/>
      <c r="H36" s="23">
        <f>IF(G37="","",IF(G37=I37,"△",IF(G37&gt;I37,"○",IF(G37&lt;I37,"●",IF))))</f>
      </c>
      <c r="I36" s="29"/>
      <c r="J36" s="88"/>
      <c r="K36" s="71"/>
      <c r="L36" s="72"/>
      <c r="M36" s="33"/>
      <c r="N36" s="23">
        <f>IF(M37="","",IF(M37=O37,"△",IF(M37&gt;O37,"○",IF(M37&lt;O37,"●",IF))))</f>
      </c>
      <c r="O36" s="22"/>
      <c r="P36" s="33"/>
      <c r="Q36" s="23">
        <f>IF(P37="","",IF(P37=R37,"△",IF(P37&gt;R37,"○",IF(P37&lt;R37,"●",IF))))</f>
      </c>
      <c r="R36" s="24"/>
      <c r="S36" s="33"/>
      <c r="T36" s="23">
        <f>IF(S37="","",IF(S37=U37,"△",IF(S37&gt;U37,"○",IF(S37&lt;U37,"●",IF))))</f>
      </c>
      <c r="U36" s="29"/>
      <c r="V36" s="33"/>
      <c r="W36" s="23">
        <f>IF(V37="","",IF(V37=X37,"△",IF(V37&gt;X37,"○",IF(V37&lt;X37,"●",IF))))</f>
      </c>
      <c r="X36" s="29"/>
      <c r="Y36" s="33"/>
      <c r="Z36" s="23">
        <f>IF(Y37="","",IF(Y37=AA37,"△",IF(Y37&gt;AA37,"○",IF(Y37&lt;AA37,"●",IF))))</f>
      </c>
      <c r="AA36" s="29"/>
      <c r="AB36" s="33"/>
      <c r="AC36" s="23">
        <f>IF(AB37="","",IF(AB37=AD37,"△",IF(AB37&gt;AD37,"○",IF(AB37&lt;AD37,"●",IF))))</f>
      </c>
      <c r="AD36" s="29"/>
      <c r="AE36" s="33"/>
      <c r="AF36" s="23">
        <f>IF(AE37="","",IF(AE37=AG37,"△",IF(AE37&gt;AG37,"○",IF(AE37&lt;AG37,"●",IF))))</f>
      </c>
      <c r="AG36" s="44"/>
      <c r="AH36" s="407">
        <f>COUNTIF(D36:AG36,"○")</f>
        <v>0</v>
      </c>
      <c r="AI36" s="407">
        <f>COUNTIF(D36:AG36,"●")</f>
        <v>0</v>
      </c>
      <c r="AJ36" s="498">
        <f>COUNTIF(E36:AG36,"△")+COUNTIF(E36:AG36,"▲")</f>
        <v>0</v>
      </c>
      <c r="AK36" s="500">
        <f>SUM(D37,G37,J37,M37,P37,S37,V37,AB37,AE37,Y37)</f>
        <v>0</v>
      </c>
      <c r="AL36" s="498">
        <f>SUM(F37,I37,L37,O37,R37,U37,X37,AD37,AG37,AA37)</f>
        <v>0</v>
      </c>
      <c r="AM36" s="502">
        <f>(AH36*3)+(AJ36*1)</f>
        <v>0</v>
      </c>
      <c r="AN36" s="490">
        <f>RANK(AM36,$AM$32:AM$51)</f>
        <v>1</v>
      </c>
      <c r="AO36" s="492" t="s">
        <v>49</v>
      </c>
      <c r="AP36" s="407">
        <f>AK36-AL36</f>
        <v>0</v>
      </c>
      <c r="AQ36" s="401">
        <f>RANK(AP36,$AP$32:AP$50)</f>
        <v>1</v>
      </c>
      <c r="AR36" s="413" t="s">
        <v>49</v>
      </c>
      <c r="AS36" s="373"/>
      <c r="AT36" s="369">
        <f>AM36/10</f>
        <v>0</v>
      </c>
    </row>
    <row r="37" spans="2:46" ht="19.5" customHeight="1">
      <c r="B37" s="511"/>
      <c r="C37" s="51" t="s">
        <v>9</v>
      </c>
      <c r="D37" s="73">
        <f>L33</f>
      </c>
      <c r="E37" s="69" t="s">
        <v>17</v>
      </c>
      <c r="F37" s="34">
        <f>J33</f>
      </c>
      <c r="G37" s="76">
        <f>L35</f>
      </c>
      <c r="H37" s="69" t="s">
        <v>17</v>
      </c>
      <c r="I37" s="34">
        <f>J35</f>
      </c>
      <c r="J37" s="74"/>
      <c r="K37" s="68"/>
      <c r="L37" s="87"/>
      <c r="M37" s="77">
        <f>IF(Q6="","",Q6)</f>
      </c>
      <c r="N37" s="69" t="s">
        <v>17</v>
      </c>
      <c r="O37" s="77">
        <f>IF(U6="","",U6)</f>
      </c>
      <c r="P37" s="26">
        <f>IF(J20="","",J20)</f>
      </c>
      <c r="Q37" s="69" t="s">
        <v>17</v>
      </c>
      <c r="R37" s="34">
        <f>IF(N20="","",N20)</f>
      </c>
      <c r="S37" s="35">
        <f>IF(AB20="","",AB20)</f>
      </c>
      <c r="T37" s="69" t="s">
        <v>17</v>
      </c>
      <c r="U37" s="34">
        <f>IF(X20="","",X20)</f>
      </c>
      <c r="V37" s="35">
        <f>IF(Q14="","",Q14)</f>
      </c>
      <c r="W37" s="69" t="s">
        <v>17</v>
      </c>
      <c r="X37" s="34">
        <f>IF(U14="","",U14)</f>
      </c>
      <c r="Y37" s="35">
        <f>IF(AL22="","",AL22)</f>
      </c>
      <c r="Z37" s="69" t="s">
        <v>17</v>
      </c>
      <c r="AA37" s="34">
        <f>IF(AP22="","",AP22)</f>
      </c>
      <c r="AB37" s="35">
        <f>IF(X10="","",X10)</f>
      </c>
      <c r="AC37" s="27" t="s">
        <v>17</v>
      </c>
      <c r="AD37" s="34">
        <f>IF(AB10="","",AB10)</f>
      </c>
      <c r="AE37" s="35">
        <f>IF(U22="","",U22)</f>
      </c>
      <c r="AF37" s="69" t="s">
        <v>17</v>
      </c>
      <c r="AG37" s="43">
        <f>IF(Q22="","",Q22)</f>
      </c>
      <c r="AH37" s="408"/>
      <c r="AI37" s="408"/>
      <c r="AJ37" s="506"/>
      <c r="AK37" s="509"/>
      <c r="AL37" s="506"/>
      <c r="AM37" s="502"/>
      <c r="AN37" s="490"/>
      <c r="AO37" s="492"/>
      <c r="AP37" s="408"/>
      <c r="AQ37" s="401"/>
      <c r="AR37" s="414"/>
      <c r="AS37" s="374"/>
      <c r="AT37" s="369"/>
    </row>
    <row r="38" spans="2:46" ht="19.5" customHeight="1">
      <c r="B38" s="510" t="str">
        <f>P26</f>
        <v>明野東</v>
      </c>
      <c r="C38" s="52" t="s">
        <v>8</v>
      </c>
      <c r="D38" s="70"/>
      <c r="E38" s="23">
        <f>IF(D39="","",IF(D39=F39,"△",IF(D39&gt;F39,"○",IF(D39&lt;F39,"●",IF))))</f>
      </c>
      <c r="F38" s="29"/>
      <c r="G38" s="33"/>
      <c r="H38" s="23">
        <f>IF(G39="","",IF(G39=I39,"△",IF(G39&gt;I39,"○",IF(G39&lt;I39,"●",IF))))</f>
      </c>
      <c r="I38" s="29"/>
      <c r="J38" s="33"/>
      <c r="K38" s="23">
        <f>IF(J39="","",IF(J39=L39,"△",IF(J39&gt;L39,"○",IF(J39&lt;L39,"●",IF))))</f>
      </c>
      <c r="L38" s="29"/>
      <c r="M38" s="88"/>
      <c r="N38" s="71"/>
      <c r="O38" s="72"/>
      <c r="P38" s="33"/>
      <c r="Q38" s="23">
        <f>IF(P39="","",IF(P39=R39,"△",IF(P39&gt;R39,"○",IF(P39&lt;R39,"●",IF))))</f>
      </c>
      <c r="R38" s="29"/>
      <c r="S38" s="33"/>
      <c r="T38" s="23">
        <f>IF(S39="","",IF(S39=U39,"△",IF(S39&gt;U39,"○",IF(S39&lt;U39,"●",IF))))</f>
      </c>
      <c r="U38" s="29"/>
      <c r="V38" s="33"/>
      <c r="W38" s="23">
        <f>IF(V39="","",IF(V39=X39,"△",IF(V39&gt;X39,"○",IF(V39&lt;X39,"●",IF))))</f>
      </c>
      <c r="X38" s="29"/>
      <c r="Y38" s="33"/>
      <c r="Z38" s="23">
        <f>IF(Y39="","",IF(Y39=AA39,"△",IF(Y39&gt;AA39,"○",IF(Y39&lt;AA39,"●",IF))))</f>
      </c>
      <c r="AA38" s="29"/>
      <c r="AB38" s="33"/>
      <c r="AC38" s="23">
        <f>IF(AB39="","",IF(AB39=AD39,"△",IF(AB39&gt;AD39,"○",IF(AB39&lt;AD39,"●",IF))))</f>
      </c>
      <c r="AD38" s="29"/>
      <c r="AE38" s="33"/>
      <c r="AF38" s="23">
        <f>IF(AE39="","",IF(AE39=AG39,"△",IF(AE39&gt;AG39,"○",IF(AE39&lt;AG39,"●",IF))))</f>
      </c>
      <c r="AG38" s="44"/>
      <c r="AH38" s="407">
        <f>COUNTIF(D38:AG38,"○")</f>
        <v>0</v>
      </c>
      <c r="AI38" s="407">
        <f>COUNTIF(D38:AG38,"●")</f>
        <v>0</v>
      </c>
      <c r="AJ38" s="498">
        <f>COUNTIF(E38:AG38,"△")+COUNTIF(E38:AG38,"▲")</f>
        <v>0</v>
      </c>
      <c r="AK38" s="500">
        <f>SUM(D39,G39,J39,M39,P39,S39,V39,AB39,AE39,Y39)</f>
        <v>0</v>
      </c>
      <c r="AL38" s="498">
        <f>SUM(F39,I39,L39,O39,R39,U39,X39,AD39,AG39,AA39)</f>
        <v>0</v>
      </c>
      <c r="AM38" s="502">
        <f>(AH38*3)+(AJ38*1)</f>
        <v>0</v>
      </c>
      <c r="AN38" s="490">
        <f>RANK(AM38,$AM$32:AM$51)</f>
        <v>1</v>
      </c>
      <c r="AO38" s="376" t="s">
        <v>49</v>
      </c>
      <c r="AP38" s="407">
        <f>AK38-AL38</f>
        <v>0</v>
      </c>
      <c r="AQ38" s="401">
        <f>RANK(AP38,$AP$32:AP$50)</f>
        <v>1</v>
      </c>
      <c r="AR38" s="413" t="s">
        <v>49</v>
      </c>
      <c r="AS38" s="373"/>
      <c r="AT38" s="369">
        <f>AM38/10</f>
        <v>0</v>
      </c>
    </row>
    <row r="39" spans="2:46" ht="19.5" customHeight="1">
      <c r="B39" s="511"/>
      <c r="C39" s="51" t="s">
        <v>9</v>
      </c>
      <c r="D39" s="73">
        <f>O33</f>
      </c>
      <c r="E39" s="27" t="s">
        <v>32</v>
      </c>
      <c r="F39" s="34">
        <f>M33</f>
      </c>
      <c r="G39" s="76">
        <f>O35</f>
      </c>
      <c r="H39" s="27" t="s">
        <v>17</v>
      </c>
      <c r="I39" s="34">
        <f>M35</f>
      </c>
      <c r="J39" s="76">
        <f>O37</f>
      </c>
      <c r="K39" s="27" t="s">
        <v>17</v>
      </c>
      <c r="L39" s="34">
        <f>M37</f>
      </c>
      <c r="M39" s="74"/>
      <c r="N39" s="68"/>
      <c r="O39" s="87"/>
      <c r="P39" s="26">
        <f>IF(AL6="","",AL6)</f>
      </c>
      <c r="Q39" s="27" t="s">
        <v>17</v>
      </c>
      <c r="R39" s="28">
        <f>IF(AP6="","",AP6)</f>
      </c>
      <c r="S39" s="26">
        <f>IF(AL20="","",AL20)</f>
      </c>
      <c r="T39" s="27" t="s">
        <v>17</v>
      </c>
      <c r="U39" s="34">
        <f>IF(AP20="","",AP20)</f>
      </c>
      <c r="V39" s="35">
        <f>IF(J12="","",J12)</f>
      </c>
      <c r="W39" s="27" t="s">
        <v>17</v>
      </c>
      <c r="X39" s="34">
        <f>IF(N12="","",N12)</f>
      </c>
      <c r="Y39" s="35">
        <f>IF(Q20="","",Q20)</f>
      </c>
      <c r="Z39" s="27" t="s">
        <v>17</v>
      </c>
      <c r="AA39" s="34">
        <f>IF(U20="","",U20)</f>
      </c>
      <c r="AB39" s="35">
        <f>IF(X16="","",X16)</f>
      </c>
      <c r="AC39" s="27" t="s">
        <v>17</v>
      </c>
      <c r="AD39" s="34">
        <f>IF(AB16="","",AB16)</f>
      </c>
      <c r="AE39" s="35">
        <f>IF(AL16="","",AL16)</f>
      </c>
      <c r="AF39" s="27" t="s">
        <v>17</v>
      </c>
      <c r="AG39" s="43">
        <f>IF(AP16="","",AP16)</f>
      </c>
      <c r="AH39" s="408"/>
      <c r="AI39" s="408"/>
      <c r="AJ39" s="506"/>
      <c r="AK39" s="509"/>
      <c r="AL39" s="506"/>
      <c r="AM39" s="502"/>
      <c r="AN39" s="490"/>
      <c r="AO39" s="376"/>
      <c r="AP39" s="408"/>
      <c r="AQ39" s="401"/>
      <c r="AR39" s="414"/>
      <c r="AS39" s="374"/>
      <c r="AT39" s="369"/>
    </row>
    <row r="40" spans="2:46" ht="19.5" customHeight="1">
      <c r="B40" s="510" t="str">
        <f>S26</f>
        <v>ヴィンクラッソ</v>
      </c>
      <c r="C40" s="52" t="s">
        <v>8</v>
      </c>
      <c r="D40" s="70"/>
      <c r="E40" s="23">
        <f>IF(D41="","",IF(D41=F41,"△",IF(D41&gt;F41,"○",IF(D41&lt;F41,"●",IF))))</f>
      </c>
      <c r="F40" s="29"/>
      <c r="G40" s="33"/>
      <c r="H40" s="23">
        <f>IF(G41="","",IF(G41=I41,"△",IF(G41&gt;I41,"○",IF(G41&lt;I41,"●",IF))))</f>
      </c>
      <c r="I40" s="29"/>
      <c r="J40" s="33"/>
      <c r="K40" s="23">
        <f>IF(J41="","",IF(J41=L41,"△",IF(J41&gt;L41,"○",IF(J41&lt;L41,"●",IF))))</f>
      </c>
      <c r="L40" s="29"/>
      <c r="M40" s="33"/>
      <c r="N40" s="23">
        <f>IF(M41="","",IF(M41=O41,"△",IF(M41&gt;O41,"○",IF(M41&lt;O41,"●",IF))))</f>
      </c>
      <c r="O40" s="29"/>
      <c r="P40" s="88"/>
      <c r="Q40" s="71"/>
      <c r="R40" s="72"/>
      <c r="S40" s="58"/>
      <c r="T40" s="23">
        <f>IF(S41="","",IF(S41=U41,"△",IF(S41&gt;U41,"○",IF(S41&lt;U41,"●",IF))))</f>
      </c>
      <c r="U40" s="24"/>
      <c r="V40" s="58"/>
      <c r="W40" s="23">
        <f>IF(V41="","",IF(V41=X41,"△",IF(V41&gt;X41,"○",IF(V41&lt;X41,"●",IF))))</f>
      </c>
      <c r="X40" s="24"/>
      <c r="Y40" s="58"/>
      <c r="Z40" s="23">
        <f>IF(Y41="","",IF(Y41=AA41,"△",IF(Y41&gt;AA41,"○",IF(Y41&lt;AA41,"●",IF))))</f>
      </c>
      <c r="AA40" s="24"/>
      <c r="AB40" s="58"/>
      <c r="AC40" s="23">
        <f>IF(AB41="","",IF(AB41=AD41,"△",IF(AB41&gt;AD41,"○",IF(AB41&lt;AD41,"●",IF))))</f>
      </c>
      <c r="AD40" s="24"/>
      <c r="AE40" s="58"/>
      <c r="AF40" s="23">
        <f>IF(AE41="","",IF(AE41=AG41,"△",IF(AE41&gt;AG41,"○",IF(AE41&lt;AG41,"●",IF))))</f>
      </c>
      <c r="AG40" s="44"/>
      <c r="AH40" s="407">
        <f>COUNTIF(D40:AG40,"○")</f>
        <v>0</v>
      </c>
      <c r="AI40" s="407">
        <f>COUNTIF(D40:AG40,"●")</f>
        <v>0</v>
      </c>
      <c r="AJ40" s="498">
        <f>COUNTIF(E40:AG40,"△")+COUNTIF(E40:AG40,"▲")</f>
        <v>0</v>
      </c>
      <c r="AK40" s="500">
        <f>SUM(D41,G41,J41,M41,P41,S41,V41,AB41,AE41,Y41)</f>
        <v>0</v>
      </c>
      <c r="AL40" s="498">
        <f>SUM(F41,I41,L41,O41,R41,U41,X41,AD41,AG41,AA41)</f>
        <v>0</v>
      </c>
      <c r="AM40" s="502">
        <f>(AH40*3)+(AJ40*1)</f>
        <v>0</v>
      </c>
      <c r="AN40" s="490">
        <f>RANK(AM40,$AM$32:AM$51)</f>
        <v>1</v>
      </c>
      <c r="AO40" s="492" t="s">
        <v>49</v>
      </c>
      <c r="AP40" s="407">
        <f>AK40-AL40</f>
        <v>0</v>
      </c>
      <c r="AQ40" s="401">
        <f>RANK(AP40,$AP$32:AP$50)</f>
        <v>1</v>
      </c>
      <c r="AR40" s="413" t="s">
        <v>49</v>
      </c>
      <c r="AS40" s="373"/>
      <c r="AT40" s="369">
        <f>AM40/10</f>
        <v>0</v>
      </c>
    </row>
    <row r="41" spans="2:46" ht="19.5" customHeight="1">
      <c r="B41" s="511"/>
      <c r="C41" s="51" t="s">
        <v>9</v>
      </c>
      <c r="D41" s="73">
        <f>R33</f>
      </c>
      <c r="E41" s="69" t="s">
        <v>17</v>
      </c>
      <c r="F41" s="34">
        <f>P33</f>
      </c>
      <c r="G41" s="76">
        <f>R35</f>
      </c>
      <c r="H41" s="69" t="s">
        <v>17</v>
      </c>
      <c r="I41" s="34">
        <f>P35</f>
      </c>
      <c r="J41" s="76">
        <f>R37</f>
      </c>
      <c r="K41" s="69" t="s">
        <v>17</v>
      </c>
      <c r="L41" s="34">
        <f>P37</f>
      </c>
      <c r="M41" s="76">
        <f>R39</f>
      </c>
      <c r="N41" s="69" t="s">
        <v>17</v>
      </c>
      <c r="O41" s="34">
        <f>P39</f>
      </c>
      <c r="P41" s="74"/>
      <c r="Q41" s="68"/>
      <c r="R41" s="87"/>
      <c r="S41" s="77">
        <f>IF(AI16="","",AI16)</f>
      </c>
      <c r="T41" s="69" t="s">
        <v>17</v>
      </c>
      <c r="U41" s="77">
        <f>IF(AE16="","",AE16)</f>
      </c>
      <c r="V41" s="26">
        <f>IF(J24="","",J24)</f>
      </c>
      <c r="W41" s="27" t="s">
        <v>17</v>
      </c>
      <c r="X41" s="34">
        <f>IF(N24="","",N24)</f>
      </c>
      <c r="Y41" s="26">
        <f>IF(AE20="","",AE20)</f>
      </c>
      <c r="Z41" s="27" t="s">
        <v>17</v>
      </c>
      <c r="AA41" s="34">
        <f>IF(AI20="","",AI20)</f>
      </c>
      <c r="AB41" s="35">
        <f>IF(J10="","",J10)</f>
      </c>
      <c r="AC41" s="27" t="s">
        <v>17</v>
      </c>
      <c r="AD41" s="34">
        <f>IF(N10="","",N10)</f>
      </c>
      <c r="AE41" s="35">
        <f>IF(U16="","",U16)</f>
      </c>
      <c r="AF41" s="27" t="s">
        <v>17</v>
      </c>
      <c r="AG41" s="43">
        <f>IF(Q16="","",Q16)</f>
      </c>
      <c r="AH41" s="408"/>
      <c r="AI41" s="408"/>
      <c r="AJ41" s="506"/>
      <c r="AK41" s="509"/>
      <c r="AL41" s="506"/>
      <c r="AM41" s="502"/>
      <c r="AN41" s="490"/>
      <c r="AO41" s="492"/>
      <c r="AP41" s="408"/>
      <c r="AQ41" s="401"/>
      <c r="AR41" s="414"/>
      <c r="AS41" s="374"/>
      <c r="AT41" s="369"/>
    </row>
    <row r="42" spans="2:46" s="13" customFormat="1" ht="19.5" customHeight="1">
      <c r="B42" s="510" t="str">
        <f>G27</f>
        <v>ブルーウイングB</v>
      </c>
      <c r="C42" s="52" t="s">
        <v>8</v>
      </c>
      <c r="D42" s="70"/>
      <c r="E42" s="23">
        <f>IF(D43="","",IF(D43=F43,"△",IF(D43&gt;F43,"○",IF(D43&lt;F43,"●",IF))))</f>
      </c>
      <c r="F42" s="29"/>
      <c r="G42" s="33"/>
      <c r="H42" s="23">
        <f>IF(G43="","",IF(G43=I43,"△",IF(G43&gt;I43,"○",IF(G43&lt;I43,"●",IF))))</f>
      </c>
      <c r="I42" s="29"/>
      <c r="J42" s="33"/>
      <c r="K42" s="23">
        <f>IF(J43="","",IF(J43=L43,"△",IF(J43&gt;L43,"○",IF(J43&lt;L43,"●",IF))))</f>
      </c>
      <c r="L42" s="29"/>
      <c r="M42" s="33"/>
      <c r="N42" s="23">
        <f>IF(M43="","",IF(M43=O43,"△",IF(M43&gt;O43,"○",IF(M43&lt;O43,"●",IF))))</f>
      </c>
      <c r="O42" s="29"/>
      <c r="P42" s="33"/>
      <c r="Q42" s="23">
        <f>IF(P43="","",IF(P43=R43,"△",IF(P43&gt;R43,"○",IF(P43&lt;R43,"●",IF))))</f>
      </c>
      <c r="R42" s="29"/>
      <c r="S42" s="88"/>
      <c r="T42" s="71"/>
      <c r="U42" s="72"/>
      <c r="V42" s="33"/>
      <c r="W42" s="23">
        <f>IF(V43="","",IF(V43=X43,"△",IF(V43&gt;X43,"○",IF(V43&lt;X43,"●",IF))))</f>
      </c>
      <c r="X42" s="29"/>
      <c r="Y42" s="33"/>
      <c r="Z42" s="23">
        <f>IF(Y43="","",IF(Y43=AA43,"△",IF(Y43&gt;AA43,"○",IF(Y43&lt;AA43,"●",IF))))</f>
      </c>
      <c r="AA42" s="29"/>
      <c r="AB42" s="33"/>
      <c r="AC42" s="23">
        <f>IF(AB43="","",IF(AB43=AD43,"△",IF(AB43&gt;AD43,"○",IF(AB43&lt;AD43,"●",IF))))</f>
      </c>
      <c r="AD42" s="29"/>
      <c r="AE42" s="33"/>
      <c r="AF42" s="23">
        <f>IF(AE43="","",IF(AE43=AG43,"△",IF(AE43&gt;AG43,"○",IF(AE43&lt;AG43,"●",IF))))</f>
      </c>
      <c r="AG42" s="44"/>
      <c r="AH42" s="407">
        <f>COUNTIF(D42:AG42,"○")</f>
        <v>0</v>
      </c>
      <c r="AI42" s="407">
        <f>COUNTIF(D42:AG42,"●")</f>
        <v>0</v>
      </c>
      <c r="AJ42" s="498">
        <f>COUNTIF(E42:AG42,"△")+COUNTIF(E42:AG42,"▲")</f>
        <v>0</v>
      </c>
      <c r="AK42" s="500">
        <f>SUM(D43,G43,J43,M43,P43,S43,V43,AB43,AE43,Y43)</f>
        <v>0</v>
      </c>
      <c r="AL42" s="498">
        <f>SUM(F43,I43,L43,O43,R43,U43,X43,AD43,AG43,AA43)</f>
        <v>0</v>
      </c>
      <c r="AM42" s="502">
        <f>(AH42*3)+(AJ42*1)</f>
        <v>0</v>
      </c>
      <c r="AN42" s="490">
        <f>RANK(AM42,$AM$32:AM$51)</f>
        <v>1</v>
      </c>
      <c r="AO42" s="492" t="s">
        <v>49</v>
      </c>
      <c r="AP42" s="407">
        <f>AK42-AL42</f>
        <v>0</v>
      </c>
      <c r="AQ42" s="401">
        <f>RANK(AP42,$AP$32:AP$50)</f>
        <v>1</v>
      </c>
      <c r="AR42" s="413" t="s">
        <v>49</v>
      </c>
      <c r="AS42" s="373"/>
      <c r="AT42" s="369">
        <f>AM42/10</f>
        <v>0</v>
      </c>
    </row>
    <row r="43" spans="2:46" s="13" customFormat="1" ht="19.5" customHeight="1">
      <c r="B43" s="511"/>
      <c r="C43" s="51" t="s">
        <v>9</v>
      </c>
      <c r="D43" s="73">
        <f>U33</f>
      </c>
      <c r="E43" s="27" t="s">
        <v>17</v>
      </c>
      <c r="F43" s="34">
        <f>S33</f>
      </c>
      <c r="G43" s="76">
        <f>U35</f>
      </c>
      <c r="H43" s="27" t="s">
        <v>17</v>
      </c>
      <c r="I43" s="34">
        <f>S35</f>
      </c>
      <c r="J43" s="76">
        <f>U37</f>
      </c>
      <c r="K43" s="27" t="s">
        <v>17</v>
      </c>
      <c r="L43" s="34">
        <f>S37</f>
      </c>
      <c r="M43" s="76">
        <f>U39</f>
      </c>
      <c r="N43" s="27" t="s">
        <v>17</v>
      </c>
      <c r="O43" s="34">
        <f>S39</f>
      </c>
      <c r="P43" s="76">
        <f>U41</f>
      </c>
      <c r="Q43" s="27" t="s">
        <v>17</v>
      </c>
      <c r="R43" s="34">
        <f>S41</f>
      </c>
      <c r="S43" s="74"/>
      <c r="T43" s="68"/>
      <c r="U43" s="87"/>
      <c r="V43" s="26">
        <f>IF(J8="","",J8)</f>
      </c>
      <c r="W43" s="27" t="s">
        <v>17</v>
      </c>
      <c r="X43" s="28">
        <f>IF(N8="","",N8)</f>
      </c>
      <c r="Y43" s="26">
        <f>IF(X22="","",X22)</f>
      </c>
      <c r="Z43" s="27" t="s">
        <v>17</v>
      </c>
      <c r="AA43" s="28">
        <f>IF(AB22="","",AB22)</f>
      </c>
      <c r="AB43" s="26">
        <f>IF(N16="","",N16)</f>
      </c>
      <c r="AC43" s="27" t="s">
        <v>17</v>
      </c>
      <c r="AD43" s="28">
        <f>IF(J16="","",J16)</f>
      </c>
      <c r="AE43" s="26">
        <f>IF(AB8="","",AB8)</f>
      </c>
      <c r="AF43" s="27" t="s">
        <v>17</v>
      </c>
      <c r="AG43" s="43">
        <f>IF(X8="","",X8)</f>
      </c>
      <c r="AH43" s="408"/>
      <c r="AI43" s="408"/>
      <c r="AJ43" s="506"/>
      <c r="AK43" s="509"/>
      <c r="AL43" s="506"/>
      <c r="AM43" s="502"/>
      <c r="AN43" s="490"/>
      <c r="AO43" s="492"/>
      <c r="AP43" s="408"/>
      <c r="AQ43" s="401"/>
      <c r="AR43" s="414"/>
      <c r="AS43" s="374"/>
      <c r="AT43" s="369"/>
    </row>
    <row r="44" spans="2:46" ht="19.5" customHeight="1">
      <c r="B44" s="510" t="str">
        <f>J27</f>
        <v>カティオーラ高城B</v>
      </c>
      <c r="C44" s="52" t="s">
        <v>8</v>
      </c>
      <c r="D44" s="70"/>
      <c r="E44" s="23">
        <f>IF(D45="","",IF(D45=F45,"△",IF(D45&gt;F45,"○",IF(D45&lt;F45,"●",IF))))</f>
      </c>
      <c r="F44" s="29"/>
      <c r="G44" s="33"/>
      <c r="H44" s="23">
        <f>IF(G45="","",IF(G45=I45,"△",IF(G45&gt;I45,"○",IF(G45&lt;I45,"●",IF))))</f>
      </c>
      <c r="I44" s="29"/>
      <c r="J44" s="33"/>
      <c r="K44" s="23">
        <f>IF(J45="","",IF(J45=L45,"△",IF(J45&gt;L45,"○",IF(J45&lt;L45,"●",IF))))</f>
      </c>
      <c r="L44" s="29"/>
      <c r="M44" s="33"/>
      <c r="N44" s="23">
        <f>IF(M45="","",IF(M45=O45,"△",IF(M45&gt;O45,"○",IF(M45&lt;O45,"●",IF))))</f>
      </c>
      <c r="O44" s="29"/>
      <c r="P44" s="33"/>
      <c r="Q44" s="23">
        <f>IF(P45="","",IF(P45=R45,"△",IF(P45&gt;R45,"○",IF(P45&lt;R45,"●",IF))))</f>
      </c>
      <c r="R44" s="29"/>
      <c r="S44" s="33"/>
      <c r="T44" s="23">
        <f>IF(S45="","",IF(S45=U45,"△",IF(S45&gt;U45,"○",IF(S45&lt;U45,"●",IF))))</f>
      </c>
      <c r="U44" s="29"/>
      <c r="V44" s="88"/>
      <c r="W44" s="71"/>
      <c r="X44" s="72"/>
      <c r="Y44" s="33"/>
      <c r="Z44" s="23">
        <f>IF(Y45="","",IF(Y45=AA45,"△",IF(Y45&gt;AA45,"○",IF(Y45&lt;AA45,"●",IF))))</f>
      </c>
      <c r="AA44" s="29"/>
      <c r="AB44" s="23"/>
      <c r="AC44" s="23">
        <f>IF(AB45="","",IF(AB45=AD45,"△",IF(AB45&gt;AD45,"○",IF(AB45&lt;AD45,"●",IF))))</f>
      </c>
      <c r="AD44" s="29"/>
      <c r="AE44" s="33"/>
      <c r="AF44" s="23">
        <f>IF(AE45="","",IF(AE45=AG45,"△",IF(AE45&gt;AG45,"○",IF(AE45&lt;AG45,"●",IF))))</f>
      </c>
      <c r="AG44" s="44"/>
      <c r="AH44" s="407">
        <f>COUNTIF(D44:AG44,"○")</f>
        <v>0</v>
      </c>
      <c r="AI44" s="407">
        <f>COUNTIF(D44:AG44,"●")</f>
        <v>0</v>
      </c>
      <c r="AJ44" s="498">
        <f>COUNTIF(E44:AG44,"△")+COUNTIF(E44:AG44,"▲")</f>
        <v>0</v>
      </c>
      <c r="AK44" s="500">
        <f>SUM(D45,G45,J45,M45,P45,S45,V45,AB45,AE45,Y45)</f>
        <v>0</v>
      </c>
      <c r="AL44" s="498">
        <f>SUM(F45,I45,L45,O45,R45,U45,X45,AD45,AG45,AA45)</f>
        <v>0</v>
      </c>
      <c r="AM44" s="502">
        <f>(AH44*3)+(AJ44*1)</f>
        <v>0</v>
      </c>
      <c r="AN44" s="490">
        <f>RANK(AM44,$AM$32:AM$51)</f>
        <v>1</v>
      </c>
      <c r="AO44" s="492" t="s">
        <v>49</v>
      </c>
      <c r="AP44" s="407">
        <f>AK44-AL44</f>
        <v>0</v>
      </c>
      <c r="AQ44" s="401">
        <f>RANK(AP44,$AP$32:AP$50)</f>
        <v>1</v>
      </c>
      <c r="AR44" s="413" t="s">
        <v>49</v>
      </c>
      <c r="AS44" s="373"/>
      <c r="AT44" s="369">
        <f>AM44/10</f>
        <v>0</v>
      </c>
    </row>
    <row r="45" spans="2:46" ht="19.5" customHeight="1">
      <c r="B45" s="511"/>
      <c r="C45" s="51" t="s">
        <v>9</v>
      </c>
      <c r="D45" s="73">
        <f>X33</f>
      </c>
      <c r="E45" s="69" t="s">
        <v>17</v>
      </c>
      <c r="F45" s="34">
        <f>V33</f>
      </c>
      <c r="G45" s="76">
        <f>X35</f>
      </c>
      <c r="H45" s="69" t="s">
        <v>17</v>
      </c>
      <c r="I45" s="34">
        <f>V35</f>
      </c>
      <c r="J45" s="76">
        <f>X37</f>
      </c>
      <c r="K45" s="69" t="s">
        <v>17</v>
      </c>
      <c r="L45" s="34">
        <f>V37</f>
      </c>
      <c r="M45" s="76">
        <f>X39</f>
      </c>
      <c r="N45" s="69" t="s">
        <v>17</v>
      </c>
      <c r="O45" s="78">
        <f>V39</f>
      </c>
      <c r="P45" s="79">
        <f>X41</f>
      </c>
      <c r="Q45" s="69" t="s">
        <v>17</v>
      </c>
      <c r="R45" s="78">
        <f>V41</f>
      </c>
      <c r="S45" s="79">
        <f>X43</f>
      </c>
      <c r="T45" s="69" t="s">
        <v>17</v>
      </c>
      <c r="U45" s="78">
        <f>V43</f>
      </c>
      <c r="V45" s="80"/>
      <c r="W45" s="68"/>
      <c r="X45" s="87"/>
      <c r="Y45" s="26">
        <f>IF(AE8="","",AE8)</f>
      </c>
      <c r="Z45" s="27" t="s">
        <v>17</v>
      </c>
      <c r="AA45" s="28">
        <f>IF(AI8="","",AI8)</f>
      </c>
      <c r="AB45" s="77">
        <f>IF(X24="","",X24)</f>
      </c>
      <c r="AC45" s="69" t="s">
        <v>17</v>
      </c>
      <c r="AD45" s="77">
        <f>IF(AB24="","",AB24)</f>
      </c>
      <c r="AE45" s="26">
        <f>IF(AP18="","",AP18)</f>
      </c>
      <c r="AF45" s="69" t="s">
        <v>17</v>
      </c>
      <c r="AG45" s="43">
        <f>IF(AL18="","",AL18)</f>
      </c>
      <c r="AH45" s="408"/>
      <c r="AI45" s="408"/>
      <c r="AJ45" s="506"/>
      <c r="AK45" s="509"/>
      <c r="AL45" s="506"/>
      <c r="AM45" s="502"/>
      <c r="AN45" s="490"/>
      <c r="AO45" s="492"/>
      <c r="AP45" s="408"/>
      <c r="AQ45" s="401"/>
      <c r="AR45" s="414"/>
      <c r="AS45" s="374"/>
      <c r="AT45" s="369"/>
    </row>
    <row r="46" spans="2:46" ht="19.5" customHeight="1">
      <c r="B46" s="507" t="str">
        <f>M27</f>
        <v>敷戸</v>
      </c>
      <c r="C46" s="52" t="s">
        <v>8</v>
      </c>
      <c r="D46" s="70"/>
      <c r="E46" s="23">
        <f>IF(D47="","",IF(D47=F47,"△",IF(D47&gt;F47,"○",IF(D47&lt;F47,"●",IF))))</f>
      </c>
      <c r="F46" s="29"/>
      <c r="G46" s="33"/>
      <c r="H46" s="23">
        <f>IF(G47="","",IF(G47=I47,"△",IF(G47&gt;I47,"○",IF(G47&lt;I47,"●",IF))))</f>
      </c>
      <c r="I46" s="29"/>
      <c r="J46" s="33"/>
      <c r="K46" s="23">
        <f>IF(J47="","",IF(J47=L47,"△",IF(J47&gt;L47,"○",IF(J47&lt;L47,"●",IF))))</f>
      </c>
      <c r="L46" s="29"/>
      <c r="M46" s="33"/>
      <c r="N46" s="23">
        <f>IF(M47="","",IF(M47=O47,"△",IF(M47&gt;O47,"○",IF(M47&lt;O47,"●",IF))))</f>
      </c>
      <c r="O46" s="29"/>
      <c r="P46" s="33"/>
      <c r="Q46" s="23">
        <f>IF(P47="","",IF(P47=R47,"△",IF(P47&gt;R47,"○",IF(P47&lt;R47,"●",IF))))</f>
      </c>
      <c r="R46" s="29"/>
      <c r="S46" s="33"/>
      <c r="T46" s="23">
        <f>IF(S47="","",IF(S47=U47,"△",IF(S47&gt;U47,"○",IF(S47&lt;U47,"●",IF))))</f>
      </c>
      <c r="U46" s="29"/>
      <c r="V46" s="33"/>
      <c r="W46" s="23">
        <f>IF(V47="","",IF(V47=X47,"△",IF(V47&gt;X47,"○",IF(V47&lt;X47,"●",IF))))</f>
      </c>
      <c r="X46" s="29"/>
      <c r="Y46" s="88"/>
      <c r="Z46" s="71"/>
      <c r="AA46" s="72"/>
      <c r="AB46" s="33"/>
      <c r="AC46" s="23">
        <f>IF(AB47="","",IF(AB47=AD47,"△",IF(AB47&gt;AD47,"○",IF(AB47&lt;AD47,"●",IF))))</f>
      </c>
      <c r="AD46" s="29"/>
      <c r="AE46" s="33"/>
      <c r="AF46" s="23">
        <f>IF(AE47="","",IF(AE47=AG47,"△",IF(AE47&gt;AG47,"○",IF(AE47&lt;AG47,"●",IF))))</f>
      </c>
      <c r="AG46" s="44"/>
      <c r="AH46" s="407">
        <f>COUNTIF(D46:AG46,"○")</f>
        <v>0</v>
      </c>
      <c r="AI46" s="407">
        <f>COUNTIF(D46:AG46,"●")</f>
        <v>0</v>
      </c>
      <c r="AJ46" s="498">
        <f>COUNTIF(E46:AG46,"△")+COUNTIF(E46:AG46,"▲")</f>
        <v>0</v>
      </c>
      <c r="AK46" s="500">
        <f>SUM(D47,G47,J47,M47,P47,S47,V47,AB47,AE47,Y47)</f>
        <v>0</v>
      </c>
      <c r="AL46" s="498">
        <f>SUM(F47,I47,L47,O47,R47,U47,X47,AD47,AG47,AA47)</f>
        <v>0</v>
      </c>
      <c r="AM46" s="502">
        <f>(AH46*3)+(AJ46*1)</f>
        <v>0</v>
      </c>
      <c r="AN46" s="490">
        <f>RANK(AM46,$AM$32:AM$51)</f>
        <v>1</v>
      </c>
      <c r="AO46" s="492" t="s">
        <v>49</v>
      </c>
      <c r="AP46" s="407">
        <f>AK46-AL46</f>
        <v>0</v>
      </c>
      <c r="AQ46" s="401">
        <f>RANK(AP46,$AP$32:AP$50)</f>
        <v>1</v>
      </c>
      <c r="AR46" s="413" t="s">
        <v>49</v>
      </c>
      <c r="AS46" s="373"/>
      <c r="AT46" s="369">
        <f>AM46/10</f>
        <v>0</v>
      </c>
    </row>
    <row r="47" spans="2:46" ht="19.5" customHeight="1">
      <c r="B47" s="508"/>
      <c r="C47" s="51" t="s">
        <v>9</v>
      </c>
      <c r="D47" s="73">
        <f>AA33</f>
      </c>
      <c r="E47" s="69" t="s">
        <v>17</v>
      </c>
      <c r="F47" s="34">
        <f>Y33</f>
      </c>
      <c r="G47" s="76">
        <f>AA35</f>
      </c>
      <c r="H47" s="69" t="s">
        <v>17</v>
      </c>
      <c r="I47" s="34">
        <f>Y35</f>
      </c>
      <c r="J47" s="76">
        <f>AA37</f>
      </c>
      <c r="K47" s="69" t="s">
        <v>17</v>
      </c>
      <c r="L47" s="34">
        <f>Y37</f>
      </c>
      <c r="M47" s="76">
        <f>AA39</f>
      </c>
      <c r="N47" s="69" t="s">
        <v>17</v>
      </c>
      <c r="O47" s="34">
        <f>Y39</f>
      </c>
      <c r="P47" s="76">
        <f>AA41</f>
      </c>
      <c r="Q47" s="69" t="s">
        <v>17</v>
      </c>
      <c r="R47" s="34">
        <f>Y41</f>
      </c>
      <c r="S47" s="79">
        <f>AA43</f>
      </c>
      <c r="T47" s="69" t="s">
        <v>17</v>
      </c>
      <c r="U47" s="78">
        <f>Y43</f>
      </c>
      <c r="V47" s="77">
        <f>AA45</f>
      </c>
      <c r="W47" s="69" t="s">
        <v>17</v>
      </c>
      <c r="X47" s="77">
        <f>Y45</f>
      </c>
      <c r="Y47" s="74"/>
      <c r="Z47" s="68"/>
      <c r="AA47" s="87"/>
      <c r="AB47" s="77">
        <f>IF(Q8="","",Q8)</f>
      </c>
      <c r="AC47" s="69" t="s">
        <v>17</v>
      </c>
      <c r="AD47" s="77">
        <f>IF(U8="","",U8)</f>
      </c>
      <c r="AE47" s="26">
        <f>IF(U10="","",U10)</f>
      </c>
      <c r="AF47" s="69" t="s">
        <v>17</v>
      </c>
      <c r="AG47" s="43">
        <f>IF(Q10="","",Q10)</f>
      </c>
      <c r="AH47" s="408"/>
      <c r="AI47" s="408"/>
      <c r="AJ47" s="506"/>
      <c r="AK47" s="509"/>
      <c r="AL47" s="506"/>
      <c r="AM47" s="502"/>
      <c r="AN47" s="490"/>
      <c r="AO47" s="492"/>
      <c r="AP47" s="408"/>
      <c r="AQ47" s="401"/>
      <c r="AR47" s="414"/>
      <c r="AS47" s="374"/>
      <c r="AT47" s="369"/>
    </row>
    <row r="48" spans="2:46" ht="19.5" customHeight="1">
      <c r="B48" s="507" t="str">
        <f>P27</f>
        <v>カティオーラ七瀬</v>
      </c>
      <c r="C48" s="52" t="s">
        <v>8</v>
      </c>
      <c r="D48" s="70"/>
      <c r="E48" s="23">
        <f>IF(D49="","",IF(D49=F49,"△",IF(D49&gt;F49,"○",IF(D49&lt;F49,"●",IF))))</f>
      </c>
      <c r="F48" s="29"/>
      <c r="G48" s="33"/>
      <c r="H48" s="23">
        <f>IF(G49="","",IF(G49=I49,"△",IF(G49&gt;I49,"○",IF(G49&lt;I49,"●",IF))))</f>
      </c>
      <c r="I48" s="29"/>
      <c r="J48" s="33"/>
      <c r="K48" s="23">
        <f>IF(J49="","",IF(J49=L49,"△",IF(J49&gt;L49,"○",IF(J49&lt;L49,"●",IF))))</f>
      </c>
      <c r="L48" s="29"/>
      <c r="M48" s="33"/>
      <c r="N48" s="23">
        <f>IF(M49="","",IF(M49=O49,"△",IF(M49&gt;O49,"○",IF(M49&lt;O49,"●",IF))))</f>
      </c>
      <c r="O48" s="29"/>
      <c r="P48" s="33"/>
      <c r="Q48" s="23">
        <f>IF(P49="","",IF(P49=R49,"△",IF(P49&gt;R49,"○",IF(P49&lt;R49,"●",IF))))</f>
      </c>
      <c r="R48" s="29"/>
      <c r="S48" s="33"/>
      <c r="T48" s="23">
        <f>IF(S49="","",IF(S49=U49,"△",IF(S49&gt;U49,"○",IF(S49&lt;U49,"●",IF))))</f>
      </c>
      <c r="U48" s="29"/>
      <c r="V48" s="33"/>
      <c r="W48" s="23">
        <f>IF(V49="","",IF(V49=X49,"△",IF(V49&gt;X49,"○",IF(V49&lt;X49,"●",IF))))</f>
      </c>
      <c r="X48" s="29"/>
      <c r="Y48" s="33"/>
      <c r="Z48" s="23">
        <f>IF(Y49="","",IF(Y49=AA49,"△",IF(Y49&gt;AA49,"○",IF(Y49&lt;AA49,"●",IF))))</f>
      </c>
      <c r="AA48" s="29"/>
      <c r="AB48" s="88"/>
      <c r="AC48" s="71"/>
      <c r="AD48" s="72"/>
      <c r="AE48" s="33"/>
      <c r="AF48" s="23">
        <f>IF(AE49="","",IF(AE49=AG49,"△",IF(AE49&gt;AG49,"○",IF(AE49&lt;AG49,"●",IF))))</f>
      </c>
      <c r="AG48" s="44"/>
      <c r="AH48" s="407">
        <f>COUNTIF(D48:AG48,"○")</f>
        <v>0</v>
      </c>
      <c r="AI48" s="407">
        <f>COUNTIF(D48:AG48,"●")</f>
        <v>0</v>
      </c>
      <c r="AJ48" s="498">
        <f>COUNTIF(E48:AG48,"△")+COUNTIF(E48:AG48,"▲")</f>
        <v>0</v>
      </c>
      <c r="AK48" s="500">
        <f>SUM(D49,G49,J49,M49,P49,S49,V49,AB49,AE49,Y49)</f>
        <v>0</v>
      </c>
      <c r="AL48" s="498">
        <f>SUM(F49,I49,L49,O49,R49,U49,X49,AD49,AG49,AA49)</f>
        <v>0</v>
      </c>
      <c r="AM48" s="502">
        <f>(AH48*3)+(AJ48*1)</f>
        <v>0</v>
      </c>
      <c r="AN48" s="490">
        <f>RANK(AM48,$AM$32:AM$51)</f>
        <v>1</v>
      </c>
      <c r="AO48" s="492" t="s">
        <v>49</v>
      </c>
      <c r="AP48" s="407">
        <f>AK48-AL48</f>
        <v>0</v>
      </c>
      <c r="AQ48" s="401">
        <f>RANK(AP48,$AP$32:AP$50)</f>
        <v>1</v>
      </c>
      <c r="AR48" s="413" t="s">
        <v>49</v>
      </c>
      <c r="AS48" s="373"/>
      <c r="AT48" s="369">
        <f>AM48/10</f>
        <v>0</v>
      </c>
    </row>
    <row r="49" spans="2:46" ht="19.5" customHeight="1">
      <c r="B49" s="508"/>
      <c r="C49" s="51" t="s">
        <v>9</v>
      </c>
      <c r="D49" s="73">
        <f>AD33</f>
      </c>
      <c r="E49" s="27" t="s">
        <v>17</v>
      </c>
      <c r="F49" s="34">
        <f>AB33</f>
      </c>
      <c r="G49" s="76">
        <f>AD35</f>
      </c>
      <c r="H49" s="27" t="s">
        <v>17</v>
      </c>
      <c r="I49" s="34">
        <f>AB35</f>
      </c>
      <c r="J49" s="76">
        <f>AD37</f>
      </c>
      <c r="K49" s="27" t="s">
        <v>17</v>
      </c>
      <c r="L49" s="34">
        <f>AB37</f>
      </c>
      <c r="M49" s="76">
        <f>AD39</f>
      </c>
      <c r="N49" s="27" t="s">
        <v>17</v>
      </c>
      <c r="O49" s="34">
        <f>AB39</f>
      </c>
      <c r="P49" s="76">
        <f>AD41</f>
      </c>
      <c r="Q49" s="27" t="s">
        <v>17</v>
      </c>
      <c r="R49" s="34">
        <f>AB41</f>
      </c>
      <c r="S49" s="76">
        <f>AD43</f>
      </c>
      <c r="T49" s="27" t="s">
        <v>17</v>
      </c>
      <c r="U49" s="34">
        <f>AB43</f>
      </c>
      <c r="V49" s="76">
        <f>AD45</f>
      </c>
      <c r="W49" s="27" t="s">
        <v>17</v>
      </c>
      <c r="X49" s="34">
        <f>AB45</f>
      </c>
      <c r="Y49" s="76">
        <f>AD47</f>
      </c>
      <c r="Z49" s="27" t="s">
        <v>17</v>
      </c>
      <c r="AA49" s="34">
        <f>AB47</f>
      </c>
      <c r="AB49" s="74"/>
      <c r="AC49" s="68"/>
      <c r="AD49" s="87"/>
      <c r="AE49" s="26">
        <f>IF(AL8="","",AL8)</f>
      </c>
      <c r="AF49" s="69" t="s">
        <v>17</v>
      </c>
      <c r="AG49" s="43">
        <f>IF(AP8="","",AP8)</f>
      </c>
      <c r="AH49" s="408"/>
      <c r="AI49" s="408"/>
      <c r="AJ49" s="506"/>
      <c r="AK49" s="509"/>
      <c r="AL49" s="506"/>
      <c r="AM49" s="502"/>
      <c r="AN49" s="490"/>
      <c r="AO49" s="492"/>
      <c r="AP49" s="408"/>
      <c r="AQ49" s="401"/>
      <c r="AR49" s="414"/>
      <c r="AS49" s="374"/>
      <c r="AT49" s="369"/>
    </row>
    <row r="50" spans="2:46" ht="19.5" customHeight="1">
      <c r="B50" s="494" t="str">
        <f>S27</f>
        <v>横瀬西</v>
      </c>
      <c r="C50" s="52" t="s">
        <v>8</v>
      </c>
      <c r="D50" s="70"/>
      <c r="E50" s="23">
        <f>IF(D51="","",IF(D51=F51,"△",IF(D51&gt;F51,"○",IF(D51&lt;F51,"●",IF))))</f>
      </c>
      <c r="F50" s="29"/>
      <c r="G50" s="33"/>
      <c r="H50" s="23">
        <f>IF(G51="","",IF(G51=I51,"△",IF(G51&gt;I51,"○",IF(G51&lt;I51,"●",IF))))</f>
      </c>
      <c r="I50" s="29"/>
      <c r="J50" s="33"/>
      <c r="K50" s="23">
        <f>IF(J51="","",IF(J51=L51,"△",IF(J51&gt;L51,"○",IF(J51&lt;L51,"●",IF))))</f>
      </c>
      <c r="L50" s="29"/>
      <c r="M50" s="33"/>
      <c r="N50" s="23">
        <f>IF(M51="","",IF(M51=O51,"△",IF(M51&gt;O51,"○",IF(M51&lt;O51,"●",IF))))</f>
      </c>
      <c r="O50" s="29"/>
      <c r="P50" s="33"/>
      <c r="Q50" s="23">
        <f>IF(P51="","",IF(P51=R51,"△",IF(P51&gt;R51,"○",IF(P51&lt;R51,"●",IF))))</f>
      </c>
      <c r="R50" s="29"/>
      <c r="S50" s="33"/>
      <c r="T50" s="23">
        <f>IF(S51="","",IF(S51=U51,"△",IF(S51&gt;U51,"○",IF(S51&lt;U51,"●",IF))))</f>
      </c>
      <c r="U50" s="29"/>
      <c r="V50" s="33"/>
      <c r="W50" s="23">
        <f>IF(V51="","",IF(V51=X51,"△",IF(V51&gt;X51,"○",IF(V51&lt;X51,"●",IF))))</f>
      </c>
      <c r="X50" s="29"/>
      <c r="Y50" s="33"/>
      <c r="Z50" s="23">
        <f>IF(Y51="","",IF(Y51=AA51,"△",IF(Y51&gt;AA51,"○",IF(Y51&lt;AA51,"●",IF))))</f>
      </c>
      <c r="AA50" s="29"/>
      <c r="AB50" s="33"/>
      <c r="AC50" s="23">
        <f>IF(AB51="","",IF(AB51=AD51,"△",IF(AB51&gt;AD51,"○",IF(AB51&lt;AD51,"●",IF))))</f>
      </c>
      <c r="AD50" s="29"/>
      <c r="AE50" s="88"/>
      <c r="AF50" s="71"/>
      <c r="AG50" s="81"/>
      <c r="AH50" s="496">
        <f>COUNTIF(D50:AG50,"○")</f>
        <v>0</v>
      </c>
      <c r="AI50" s="407">
        <f>COUNTIF(D50:AG50,"●")</f>
        <v>0</v>
      </c>
      <c r="AJ50" s="498">
        <f>COUNTIF(E50:AG50,"△")+COUNTIF(E50:AG50,"▲")</f>
        <v>0</v>
      </c>
      <c r="AK50" s="500">
        <f>SUM(D51,G51,J51,M51,P51,S51,V51,AB51,AE51,Y51)</f>
        <v>0</v>
      </c>
      <c r="AL50" s="498">
        <f>SUM(F51,I51,L51,O51,R51,U51,X51,AD51,AG51,AA51)</f>
        <v>0</v>
      </c>
      <c r="AM50" s="502">
        <f>(AH50*3)+(AJ50*1)</f>
        <v>0</v>
      </c>
      <c r="AN50" s="490">
        <f>RANK(AM50,$AM$32:AM$51)</f>
        <v>1</v>
      </c>
      <c r="AO50" s="492" t="s">
        <v>49</v>
      </c>
      <c r="AP50" s="407">
        <f>AK50-AL50</f>
        <v>0</v>
      </c>
      <c r="AQ50" s="401">
        <f>RANK(AP50,$AP$32:AP$50)</f>
        <v>1</v>
      </c>
      <c r="AR50" s="413" t="s">
        <v>49</v>
      </c>
      <c r="AS50" s="373"/>
      <c r="AT50" s="369">
        <f>AM50/10</f>
        <v>0</v>
      </c>
    </row>
    <row r="51" spans="2:46" ht="19.5" customHeight="1" thickBot="1">
      <c r="B51" s="495"/>
      <c r="C51" s="53" t="s">
        <v>9</v>
      </c>
      <c r="D51" s="82">
        <f>AG33</f>
      </c>
      <c r="E51" s="55" t="s">
        <v>17</v>
      </c>
      <c r="F51" s="56">
        <f>AE33</f>
      </c>
      <c r="G51" s="83">
        <f>AG35</f>
      </c>
      <c r="H51" s="55" t="s">
        <v>17</v>
      </c>
      <c r="I51" s="56">
        <f>AE35</f>
      </c>
      <c r="J51" s="83">
        <f>AG37</f>
      </c>
      <c r="K51" s="55" t="s">
        <v>17</v>
      </c>
      <c r="L51" s="56">
        <f>AE37</f>
      </c>
      <c r="M51" s="83">
        <f>AG39</f>
      </c>
      <c r="N51" s="55" t="s">
        <v>17</v>
      </c>
      <c r="O51" s="56">
        <f>AE39</f>
      </c>
      <c r="P51" s="83">
        <f>AG41</f>
      </c>
      <c r="Q51" s="55" t="s">
        <v>17</v>
      </c>
      <c r="R51" s="56">
        <f>AE41</f>
      </c>
      <c r="S51" s="83">
        <f>AG43</f>
      </c>
      <c r="T51" s="55" t="s">
        <v>17</v>
      </c>
      <c r="U51" s="56">
        <f>AE43</f>
      </c>
      <c r="V51" s="83">
        <f>AG45</f>
      </c>
      <c r="W51" s="55" t="s">
        <v>17</v>
      </c>
      <c r="X51" s="56">
        <f>AE45</f>
      </c>
      <c r="Y51" s="83">
        <f>AG47</f>
      </c>
      <c r="Z51" s="55" t="s">
        <v>17</v>
      </c>
      <c r="AA51" s="56">
        <f>AE47</f>
      </c>
      <c r="AB51" s="83">
        <f>AG49</f>
      </c>
      <c r="AC51" s="55" t="s">
        <v>17</v>
      </c>
      <c r="AD51" s="56">
        <f>AE49</f>
      </c>
      <c r="AE51" s="84"/>
      <c r="AF51" s="85"/>
      <c r="AG51" s="89"/>
      <c r="AH51" s="497"/>
      <c r="AI51" s="392"/>
      <c r="AJ51" s="499"/>
      <c r="AK51" s="501"/>
      <c r="AL51" s="499"/>
      <c r="AM51" s="503"/>
      <c r="AN51" s="504"/>
      <c r="AO51" s="505"/>
      <c r="AP51" s="392"/>
      <c r="AQ51" s="402"/>
      <c r="AR51" s="398"/>
      <c r="AS51" s="488"/>
      <c r="AT51" s="372"/>
    </row>
  </sheetData>
  <sheetProtection/>
  <mergeCells count="411">
    <mergeCell ref="H6:I6"/>
    <mergeCell ref="J6:L6"/>
    <mergeCell ref="N6:P6"/>
    <mergeCell ref="Q6:S6"/>
    <mergeCell ref="AP5:AR5"/>
    <mergeCell ref="H5:I5"/>
    <mergeCell ref="J5:L5"/>
    <mergeCell ref="N5:P5"/>
    <mergeCell ref="Q5:S5"/>
    <mergeCell ref="U5:W5"/>
    <mergeCell ref="AA1:AG2"/>
    <mergeCell ref="AI1:AO2"/>
    <mergeCell ref="H4:I4"/>
    <mergeCell ref="J4:P4"/>
    <mergeCell ref="Q4:W4"/>
    <mergeCell ref="X4:AD4"/>
    <mergeCell ref="AE4:AK4"/>
    <mergeCell ref="AL4:AR4"/>
    <mergeCell ref="X6:Z6"/>
    <mergeCell ref="AB6:AD6"/>
    <mergeCell ref="AE6:AG6"/>
    <mergeCell ref="AI6:AK6"/>
    <mergeCell ref="AL6:AN6"/>
    <mergeCell ref="X5:Z5"/>
    <mergeCell ref="AB5:AD5"/>
    <mergeCell ref="AE5:AG5"/>
    <mergeCell ref="AI5:AK5"/>
    <mergeCell ref="AL5:AN5"/>
    <mergeCell ref="AP6:AR6"/>
    <mergeCell ref="H7:I7"/>
    <mergeCell ref="J7:L7"/>
    <mergeCell ref="N7:P7"/>
    <mergeCell ref="Q7:S7"/>
    <mergeCell ref="U7:W7"/>
    <mergeCell ref="X7:Z7"/>
    <mergeCell ref="AB7:AD7"/>
    <mergeCell ref="AE7:AG7"/>
    <mergeCell ref="U6:W6"/>
    <mergeCell ref="AL7:AN7"/>
    <mergeCell ref="AP7:AR7"/>
    <mergeCell ref="H8:I8"/>
    <mergeCell ref="J8:L8"/>
    <mergeCell ref="N8:P8"/>
    <mergeCell ref="Q8:S8"/>
    <mergeCell ref="U8:W8"/>
    <mergeCell ref="X8:Z8"/>
    <mergeCell ref="AB8:AD8"/>
    <mergeCell ref="H9:I9"/>
    <mergeCell ref="J9:L9"/>
    <mergeCell ref="N9:P9"/>
    <mergeCell ref="Q9:S9"/>
    <mergeCell ref="U9:W9"/>
    <mergeCell ref="AI7:AK7"/>
    <mergeCell ref="AB9:AD9"/>
    <mergeCell ref="AE9:AG9"/>
    <mergeCell ref="AI9:AK9"/>
    <mergeCell ref="AL9:AN9"/>
    <mergeCell ref="AP9:AR9"/>
    <mergeCell ref="AE8:AG8"/>
    <mergeCell ref="AI8:AK8"/>
    <mergeCell ref="AL8:AN8"/>
    <mergeCell ref="AP8:AR8"/>
    <mergeCell ref="J10:L10"/>
    <mergeCell ref="N10:P10"/>
    <mergeCell ref="Q10:S10"/>
    <mergeCell ref="U10:W10"/>
    <mergeCell ref="X10:Z10"/>
    <mergeCell ref="X9:Z9"/>
    <mergeCell ref="AB10:AD10"/>
    <mergeCell ref="AE10:AG10"/>
    <mergeCell ref="AI10:AK10"/>
    <mergeCell ref="AL10:AN10"/>
    <mergeCell ref="AP10:AR10"/>
    <mergeCell ref="H11:I11"/>
    <mergeCell ref="J11:L11"/>
    <mergeCell ref="N11:P11"/>
    <mergeCell ref="Q11:S11"/>
    <mergeCell ref="H10:I10"/>
    <mergeCell ref="U11:W11"/>
    <mergeCell ref="X11:Z11"/>
    <mergeCell ref="AB11:AD11"/>
    <mergeCell ref="AE11:AG11"/>
    <mergeCell ref="AI11:AK11"/>
    <mergeCell ref="AL11:AN11"/>
    <mergeCell ref="AP11:AR11"/>
    <mergeCell ref="H12:I12"/>
    <mergeCell ref="J12:L12"/>
    <mergeCell ref="N12:P12"/>
    <mergeCell ref="Q12:S12"/>
    <mergeCell ref="U12:W12"/>
    <mergeCell ref="X12:Z12"/>
    <mergeCell ref="AB12:AD12"/>
    <mergeCell ref="AE12:AG12"/>
    <mergeCell ref="AI12:AK12"/>
    <mergeCell ref="AL12:AN12"/>
    <mergeCell ref="AP12:AR12"/>
    <mergeCell ref="H13:I13"/>
    <mergeCell ref="J13:L13"/>
    <mergeCell ref="N13:P13"/>
    <mergeCell ref="Q13:S13"/>
    <mergeCell ref="U13:W13"/>
    <mergeCell ref="X13:Z13"/>
    <mergeCell ref="AB13:AD13"/>
    <mergeCell ref="AE13:AG13"/>
    <mergeCell ref="AI13:AK13"/>
    <mergeCell ref="AL13:AN13"/>
    <mergeCell ref="AP13:AR13"/>
    <mergeCell ref="H14:I14"/>
    <mergeCell ref="J14:L14"/>
    <mergeCell ref="N14:P14"/>
    <mergeCell ref="Q14:S14"/>
    <mergeCell ref="U14:W14"/>
    <mergeCell ref="X14:Z14"/>
    <mergeCell ref="AB14:AD14"/>
    <mergeCell ref="AE14:AG14"/>
    <mergeCell ref="AI14:AK14"/>
    <mergeCell ref="AL14:AN14"/>
    <mergeCell ref="AP14:AR14"/>
    <mergeCell ref="H15:I15"/>
    <mergeCell ref="J15:L15"/>
    <mergeCell ref="N15:P15"/>
    <mergeCell ref="Q15:S15"/>
    <mergeCell ref="U15:W15"/>
    <mergeCell ref="X15:Z15"/>
    <mergeCell ref="AB15:AD15"/>
    <mergeCell ref="AE15:AG15"/>
    <mergeCell ref="AI15:AK15"/>
    <mergeCell ref="AL15:AN15"/>
    <mergeCell ref="AP15:AR15"/>
    <mergeCell ref="H16:I16"/>
    <mergeCell ref="J16:L16"/>
    <mergeCell ref="N16:P16"/>
    <mergeCell ref="Q16:S16"/>
    <mergeCell ref="U16:W16"/>
    <mergeCell ref="X16:Z16"/>
    <mergeCell ref="AB16:AD16"/>
    <mergeCell ref="AE16:AG16"/>
    <mergeCell ref="AI16:AK16"/>
    <mergeCell ref="AL16:AN16"/>
    <mergeCell ref="AP16:AR16"/>
    <mergeCell ref="H17:I17"/>
    <mergeCell ref="J17:L17"/>
    <mergeCell ref="N17:P17"/>
    <mergeCell ref="Q17:S17"/>
    <mergeCell ref="U17:W17"/>
    <mergeCell ref="X17:Z17"/>
    <mergeCell ref="AB17:AD17"/>
    <mergeCell ref="AE17:AG17"/>
    <mergeCell ref="AI17:AK17"/>
    <mergeCell ref="AL17:AN17"/>
    <mergeCell ref="AP17:AR17"/>
    <mergeCell ref="H18:I18"/>
    <mergeCell ref="J18:L18"/>
    <mergeCell ref="N18:P18"/>
    <mergeCell ref="Q18:S18"/>
    <mergeCell ref="U18:W18"/>
    <mergeCell ref="X18:Z18"/>
    <mergeCell ref="AB18:AD18"/>
    <mergeCell ref="AE18:AG18"/>
    <mergeCell ref="AI18:AK18"/>
    <mergeCell ref="AL18:AN18"/>
    <mergeCell ref="AP18:AR18"/>
    <mergeCell ref="H19:I19"/>
    <mergeCell ref="J19:L19"/>
    <mergeCell ref="N19:P19"/>
    <mergeCell ref="Q19:S19"/>
    <mergeCell ref="U19:W19"/>
    <mergeCell ref="X19:Z19"/>
    <mergeCell ref="AB19:AD19"/>
    <mergeCell ref="AE19:AG19"/>
    <mergeCell ref="AI19:AK19"/>
    <mergeCell ref="AL19:AN19"/>
    <mergeCell ref="AP19:AR19"/>
    <mergeCell ref="H20:I20"/>
    <mergeCell ref="J20:L20"/>
    <mergeCell ref="N20:P20"/>
    <mergeCell ref="Q20:S20"/>
    <mergeCell ref="U20:W20"/>
    <mergeCell ref="X20:Z20"/>
    <mergeCell ref="AB20:AD20"/>
    <mergeCell ref="AE20:AG20"/>
    <mergeCell ref="AI20:AK20"/>
    <mergeCell ref="AL20:AN20"/>
    <mergeCell ref="AP20:AR20"/>
    <mergeCell ref="H21:I21"/>
    <mergeCell ref="J21:L21"/>
    <mergeCell ref="N21:P21"/>
    <mergeCell ref="Q21:S21"/>
    <mergeCell ref="U21:W21"/>
    <mergeCell ref="X21:Z21"/>
    <mergeCell ref="AB21:AD21"/>
    <mergeCell ref="AE21:AG21"/>
    <mergeCell ref="AI21:AK21"/>
    <mergeCell ref="AL21:AN21"/>
    <mergeCell ref="AP21:AR21"/>
    <mergeCell ref="H22:I22"/>
    <mergeCell ref="J22:L22"/>
    <mergeCell ref="N22:P22"/>
    <mergeCell ref="Q22:S22"/>
    <mergeCell ref="U22:W22"/>
    <mergeCell ref="X22:Z22"/>
    <mergeCell ref="AB22:AD22"/>
    <mergeCell ref="AE22:AG22"/>
    <mergeCell ref="AI22:AK22"/>
    <mergeCell ref="AL22:AN22"/>
    <mergeCell ref="AP22:AR22"/>
    <mergeCell ref="H23:I23"/>
    <mergeCell ref="J23:L23"/>
    <mergeCell ref="N23:P23"/>
    <mergeCell ref="Q23:S23"/>
    <mergeCell ref="U23:W23"/>
    <mergeCell ref="X23:Z23"/>
    <mergeCell ref="AB23:AD23"/>
    <mergeCell ref="AE23:AG23"/>
    <mergeCell ref="AI23:AK23"/>
    <mergeCell ref="AL23:AN23"/>
    <mergeCell ref="AP23:AR23"/>
    <mergeCell ref="H24:I24"/>
    <mergeCell ref="J24:L24"/>
    <mergeCell ref="N24:P24"/>
    <mergeCell ref="Q24:S24"/>
    <mergeCell ref="U24:W24"/>
    <mergeCell ref="X24:Z24"/>
    <mergeCell ref="AB24:AD24"/>
    <mergeCell ref="AE24:AG24"/>
    <mergeCell ref="AI24:AK24"/>
    <mergeCell ref="AL24:AN24"/>
    <mergeCell ref="AP24:AR24"/>
    <mergeCell ref="G26:H26"/>
    <mergeCell ref="J26:K26"/>
    <mergeCell ref="M26:N26"/>
    <mergeCell ref="P26:Q26"/>
    <mergeCell ref="S26:T26"/>
    <mergeCell ref="G27:H27"/>
    <mergeCell ref="J27:K27"/>
    <mergeCell ref="M27:N27"/>
    <mergeCell ref="P27:Q27"/>
    <mergeCell ref="S27:T27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N31:AO31"/>
    <mergeCell ref="AQ31:AR31"/>
    <mergeCell ref="B32:B33"/>
    <mergeCell ref="AH32:AH33"/>
    <mergeCell ref="AI32:AI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B34:B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B36:B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S36:AS37"/>
    <mergeCell ref="AT36:AT37"/>
    <mergeCell ref="B38:B39"/>
    <mergeCell ref="AH38:AH39"/>
    <mergeCell ref="AI38:AI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R38:AR39"/>
    <mergeCell ref="AS38:AS39"/>
    <mergeCell ref="AT38:AT39"/>
    <mergeCell ref="B40:B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B42:B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B44:B45"/>
    <mergeCell ref="AH44:AH45"/>
    <mergeCell ref="AI44:AI45"/>
    <mergeCell ref="AJ44:AJ45"/>
    <mergeCell ref="AK44:AK45"/>
    <mergeCell ref="AL44:AL45"/>
    <mergeCell ref="AM44:AM45"/>
    <mergeCell ref="AN44:AN45"/>
    <mergeCell ref="AO44:AO45"/>
    <mergeCell ref="AP44:AP45"/>
    <mergeCell ref="AQ44:AQ45"/>
    <mergeCell ref="AR44:AR45"/>
    <mergeCell ref="AS44:AS45"/>
    <mergeCell ref="AT44:AT45"/>
    <mergeCell ref="B46:B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AN50:AN51"/>
    <mergeCell ref="AO50:AO51"/>
    <mergeCell ref="AN48:AN49"/>
    <mergeCell ref="AO48:AO49"/>
    <mergeCell ref="B48:B49"/>
    <mergeCell ref="AH48:AH49"/>
    <mergeCell ref="AI48:AI49"/>
    <mergeCell ref="AJ48:AJ49"/>
    <mergeCell ref="AK48:AK49"/>
    <mergeCell ref="AL48:AL49"/>
    <mergeCell ref="AP48:AP49"/>
    <mergeCell ref="B50:B51"/>
    <mergeCell ref="AH50:AH51"/>
    <mergeCell ref="AI50:AI51"/>
    <mergeCell ref="AJ50:AJ51"/>
    <mergeCell ref="AK50:AK51"/>
    <mergeCell ref="AL50:AL51"/>
    <mergeCell ref="AP50:AP51"/>
    <mergeCell ref="AM48:AM49"/>
    <mergeCell ref="AM50:AM51"/>
    <mergeCell ref="AQ50:AQ51"/>
    <mergeCell ref="AR50:AR51"/>
    <mergeCell ref="AS50:AS51"/>
    <mergeCell ref="AT50:AT51"/>
    <mergeCell ref="AT48:AT49"/>
    <mergeCell ref="AQ48:AQ49"/>
    <mergeCell ref="AR48:AR49"/>
    <mergeCell ref="AS48:AS49"/>
    <mergeCell ref="C10:G10"/>
    <mergeCell ref="C21:G21"/>
    <mergeCell ref="C11:G11"/>
    <mergeCell ref="C12:G12"/>
    <mergeCell ref="C13:G13"/>
    <mergeCell ref="C14:G14"/>
    <mergeCell ref="C4:G4"/>
    <mergeCell ref="C5:G5"/>
    <mergeCell ref="C6:G6"/>
    <mergeCell ref="C7:G7"/>
    <mergeCell ref="C8:G8"/>
    <mergeCell ref="C9:G9"/>
    <mergeCell ref="C22:G22"/>
    <mergeCell ref="C23:G23"/>
    <mergeCell ref="C24:G24"/>
    <mergeCell ref="C15:G15"/>
    <mergeCell ref="C16:G16"/>
    <mergeCell ref="C17:G17"/>
    <mergeCell ref="C18:G18"/>
    <mergeCell ref="C19:G19"/>
    <mergeCell ref="C20:G2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13"/>
  <sheetViews>
    <sheetView zoomScalePageLayoutView="0" workbookViewId="0" topLeftCell="A1">
      <selection activeCell="J20" sqref="J20"/>
    </sheetView>
  </sheetViews>
  <sheetFormatPr defaultColWidth="9.875" defaultRowHeight="13.5"/>
  <cols>
    <col min="1" max="1" width="9.875" style="294" customWidth="1"/>
    <col min="2" max="2" width="7.875" style="295" customWidth="1"/>
    <col min="3" max="3" width="105.00390625" style="295" customWidth="1"/>
    <col min="4" max="4" width="7.875" style="294" customWidth="1"/>
    <col min="5" max="5" width="9.875" style="294" customWidth="1"/>
    <col min="6" max="16384" width="9.875" style="294" customWidth="1"/>
  </cols>
  <sheetData>
    <row r="1" ht="14.25" thickBot="1"/>
    <row r="2" spans="1:256" ht="42" thickTop="1">
      <c r="A2" s="551" t="s">
        <v>349</v>
      </c>
      <c r="B2" s="552"/>
      <c r="C2" s="552"/>
      <c r="D2" s="552"/>
      <c r="E2" s="553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  <c r="DJ2" s="296"/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  <c r="EH2" s="296"/>
      <c r="EI2" s="296"/>
      <c r="EJ2" s="296"/>
      <c r="EK2" s="296"/>
      <c r="EL2" s="296"/>
      <c r="EM2" s="296"/>
      <c r="EN2" s="296"/>
      <c r="EO2" s="296"/>
      <c r="EP2" s="296"/>
      <c r="EQ2" s="296"/>
      <c r="ER2" s="296"/>
      <c r="ES2" s="296"/>
      <c r="ET2" s="296"/>
      <c r="EU2" s="296"/>
      <c r="EV2" s="296"/>
      <c r="EW2" s="296"/>
      <c r="EX2" s="296"/>
      <c r="EY2" s="296"/>
      <c r="EZ2" s="296"/>
      <c r="FA2" s="296"/>
      <c r="FB2" s="296"/>
      <c r="FC2" s="296"/>
      <c r="FD2" s="296"/>
      <c r="FE2" s="296"/>
      <c r="FF2" s="296"/>
      <c r="FG2" s="296"/>
      <c r="FH2" s="296"/>
      <c r="FI2" s="296"/>
      <c r="FJ2" s="296"/>
      <c r="FK2" s="296"/>
      <c r="FL2" s="296"/>
      <c r="FM2" s="296"/>
      <c r="FN2" s="296"/>
      <c r="FO2" s="296"/>
      <c r="FP2" s="296"/>
      <c r="FQ2" s="296"/>
      <c r="FR2" s="296"/>
      <c r="FS2" s="296"/>
      <c r="FT2" s="296"/>
      <c r="FU2" s="296"/>
      <c r="FV2" s="296"/>
      <c r="FW2" s="296"/>
      <c r="FX2" s="296"/>
      <c r="FY2" s="296"/>
      <c r="FZ2" s="296"/>
      <c r="GA2" s="296"/>
      <c r="GB2" s="296"/>
      <c r="GC2" s="296"/>
      <c r="GD2" s="296"/>
      <c r="GE2" s="296"/>
      <c r="GF2" s="296"/>
      <c r="GG2" s="296"/>
      <c r="GH2" s="296"/>
      <c r="GI2" s="296"/>
      <c r="GJ2" s="296"/>
      <c r="GK2" s="296"/>
      <c r="GL2" s="296"/>
      <c r="GM2" s="296"/>
      <c r="GN2" s="296"/>
      <c r="GO2" s="296"/>
      <c r="GP2" s="296"/>
      <c r="GQ2" s="296"/>
      <c r="GR2" s="296"/>
      <c r="GS2" s="296"/>
      <c r="GT2" s="296"/>
      <c r="GU2" s="296"/>
      <c r="GV2" s="296"/>
      <c r="GW2" s="296"/>
      <c r="GX2" s="296"/>
      <c r="GY2" s="296"/>
      <c r="GZ2" s="296"/>
      <c r="HA2" s="296"/>
      <c r="HB2" s="296"/>
      <c r="HC2" s="296"/>
      <c r="HD2" s="296"/>
      <c r="HE2" s="296"/>
      <c r="HF2" s="296"/>
      <c r="HG2" s="296"/>
      <c r="HH2" s="296"/>
      <c r="HI2" s="296"/>
      <c r="HJ2" s="296"/>
      <c r="HK2" s="296"/>
      <c r="HL2" s="296"/>
      <c r="HM2" s="296"/>
      <c r="HN2" s="296"/>
      <c r="HO2" s="296"/>
      <c r="HP2" s="296"/>
      <c r="HQ2" s="296"/>
      <c r="HR2" s="296"/>
      <c r="HS2" s="296"/>
      <c r="HT2" s="296"/>
      <c r="HU2" s="296"/>
      <c r="HV2" s="296"/>
      <c r="HW2" s="296"/>
      <c r="HX2" s="296"/>
      <c r="HY2" s="296"/>
      <c r="HZ2" s="296"/>
      <c r="IA2" s="296"/>
      <c r="IB2" s="296"/>
      <c r="IC2" s="296"/>
      <c r="ID2" s="296"/>
      <c r="IE2" s="296"/>
      <c r="IF2" s="296"/>
      <c r="IG2" s="296"/>
      <c r="IH2" s="296"/>
      <c r="II2" s="296"/>
      <c r="IJ2" s="296"/>
      <c r="IK2" s="296"/>
      <c r="IL2" s="296"/>
      <c r="IM2" s="296"/>
      <c r="IN2" s="296"/>
      <c r="IO2" s="296"/>
      <c r="IP2" s="296"/>
      <c r="IQ2" s="296"/>
      <c r="IR2" s="296"/>
      <c r="IS2" s="296"/>
      <c r="IT2" s="296"/>
      <c r="IU2" s="296"/>
      <c r="IV2" s="296"/>
    </row>
    <row r="3" spans="1:256" ht="41.25">
      <c r="A3" s="297"/>
      <c r="B3" s="298"/>
      <c r="C3" s="298" t="s">
        <v>350</v>
      </c>
      <c r="D3" s="298"/>
      <c r="E3" s="299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6"/>
      <c r="DH3" s="296"/>
      <c r="DI3" s="296"/>
      <c r="DJ3" s="296"/>
      <c r="DK3" s="296"/>
      <c r="DL3" s="296"/>
      <c r="DM3" s="296"/>
      <c r="DN3" s="296"/>
      <c r="DO3" s="296"/>
      <c r="DP3" s="296"/>
      <c r="DQ3" s="296"/>
      <c r="DR3" s="296"/>
      <c r="DS3" s="296"/>
      <c r="DT3" s="296"/>
      <c r="DU3" s="296"/>
      <c r="DV3" s="296"/>
      <c r="DW3" s="296"/>
      <c r="DX3" s="296"/>
      <c r="DY3" s="296"/>
      <c r="DZ3" s="296"/>
      <c r="EA3" s="296"/>
      <c r="EB3" s="296"/>
      <c r="EC3" s="296"/>
      <c r="ED3" s="296"/>
      <c r="EE3" s="296"/>
      <c r="EF3" s="296"/>
      <c r="EG3" s="296"/>
      <c r="EH3" s="296"/>
      <c r="EI3" s="296"/>
      <c r="EJ3" s="296"/>
      <c r="EK3" s="296"/>
      <c r="EL3" s="296"/>
      <c r="EM3" s="296"/>
      <c r="EN3" s="296"/>
      <c r="EO3" s="296"/>
      <c r="EP3" s="296"/>
      <c r="EQ3" s="296"/>
      <c r="ER3" s="296"/>
      <c r="ES3" s="296"/>
      <c r="ET3" s="296"/>
      <c r="EU3" s="296"/>
      <c r="EV3" s="296"/>
      <c r="EW3" s="296"/>
      <c r="EX3" s="296"/>
      <c r="EY3" s="296"/>
      <c r="EZ3" s="296"/>
      <c r="FA3" s="296"/>
      <c r="FB3" s="296"/>
      <c r="FC3" s="296"/>
      <c r="FD3" s="296"/>
      <c r="FE3" s="296"/>
      <c r="FF3" s="296"/>
      <c r="FG3" s="296"/>
      <c r="FH3" s="296"/>
      <c r="FI3" s="296"/>
      <c r="FJ3" s="296"/>
      <c r="FK3" s="296"/>
      <c r="FL3" s="296"/>
      <c r="FM3" s="296"/>
      <c r="FN3" s="296"/>
      <c r="FO3" s="296"/>
      <c r="FP3" s="296"/>
      <c r="FQ3" s="296"/>
      <c r="FR3" s="296"/>
      <c r="FS3" s="296"/>
      <c r="FT3" s="296"/>
      <c r="FU3" s="296"/>
      <c r="FV3" s="296"/>
      <c r="FW3" s="296"/>
      <c r="FX3" s="296"/>
      <c r="FY3" s="296"/>
      <c r="FZ3" s="296"/>
      <c r="GA3" s="296"/>
      <c r="GB3" s="296"/>
      <c r="GC3" s="296"/>
      <c r="GD3" s="296"/>
      <c r="GE3" s="296"/>
      <c r="GF3" s="296"/>
      <c r="GG3" s="296"/>
      <c r="GH3" s="296"/>
      <c r="GI3" s="296"/>
      <c r="GJ3" s="296"/>
      <c r="GK3" s="296"/>
      <c r="GL3" s="296"/>
      <c r="GM3" s="296"/>
      <c r="GN3" s="296"/>
      <c r="GO3" s="296"/>
      <c r="GP3" s="296"/>
      <c r="GQ3" s="296"/>
      <c r="GR3" s="296"/>
      <c r="GS3" s="296"/>
      <c r="GT3" s="296"/>
      <c r="GU3" s="296"/>
      <c r="GV3" s="296"/>
      <c r="GW3" s="296"/>
      <c r="GX3" s="296"/>
      <c r="GY3" s="296"/>
      <c r="GZ3" s="296"/>
      <c r="HA3" s="296"/>
      <c r="HB3" s="296"/>
      <c r="HC3" s="296"/>
      <c r="HD3" s="296"/>
      <c r="HE3" s="296"/>
      <c r="HF3" s="296"/>
      <c r="HG3" s="296"/>
      <c r="HH3" s="296"/>
      <c r="HI3" s="296"/>
      <c r="HJ3" s="296"/>
      <c r="HK3" s="296"/>
      <c r="HL3" s="296"/>
      <c r="HM3" s="296"/>
      <c r="HN3" s="296"/>
      <c r="HO3" s="296"/>
      <c r="HP3" s="296"/>
      <c r="HQ3" s="296"/>
      <c r="HR3" s="296"/>
      <c r="HS3" s="296"/>
      <c r="HT3" s="296"/>
      <c r="HU3" s="296"/>
      <c r="HV3" s="296"/>
      <c r="HW3" s="296"/>
      <c r="HX3" s="296"/>
      <c r="HY3" s="296"/>
      <c r="HZ3" s="296"/>
      <c r="IA3" s="296"/>
      <c r="IB3" s="296"/>
      <c r="IC3" s="296"/>
      <c r="ID3" s="296"/>
      <c r="IE3" s="296"/>
      <c r="IF3" s="296"/>
      <c r="IG3" s="296"/>
      <c r="IH3" s="296"/>
      <c r="II3" s="296"/>
      <c r="IJ3" s="296"/>
      <c r="IK3" s="296"/>
      <c r="IL3" s="296"/>
      <c r="IM3" s="296"/>
      <c r="IN3" s="296"/>
      <c r="IO3" s="296"/>
      <c r="IP3" s="296"/>
      <c r="IQ3" s="296"/>
      <c r="IR3" s="296"/>
      <c r="IS3" s="296"/>
      <c r="IT3" s="296"/>
      <c r="IU3" s="296"/>
      <c r="IV3" s="296"/>
    </row>
    <row r="4" spans="1:5" ht="141.75">
      <c r="A4" s="554" t="s">
        <v>351</v>
      </c>
      <c r="B4" s="555"/>
      <c r="C4" s="555"/>
      <c r="D4" s="555"/>
      <c r="E4" s="556"/>
    </row>
    <row r="5" spans="1:5" ht="42">
      <c r="A5" s="300"/>
      <c r="B5" s="301" t="s">
        <v>352</v>
      </c>
      <c r="C5" s="302"/>
      <c r="D5" s="302"/>
      <c r="E5" s="303"/>
    </row>
    <row r="6" spans="1:6" ht="82.5">
      <c r="A6" s="300"/>
      <c r="B6" s="557" t="s">
        <v>353</v>
      </c>
      <c r="C6" s="557"/>
      <c r="D6" s="557"/>
      <c r="E6" s="304"/>
      <c r="F6" s="305"/>
    </row>
    <row r="7" spans="1:5" ht="24">
      <c r="A7" s="306"/>
      <c r="B7" s="307"/>
      <c r="C7" s="308" t="s">
        <v>354</v>
      </c>
      <c r="D7" s="309"/>
      <c r="E7" s="310"/>
    </row>
    <row r="8" spans="1:5" ht="17.25">
      <c r="A8" s="300"/>
      <c r="B8" s="311"/>
      <c r="C8" s="558" t="str">
        <f>B6</f>
        <v>ここにチーム名を入力</v>
      </c>
      <c r="D8" s="312"/>
      <c r="E8" s="303"/>
    </row>
    <row r="9" spans="1:256" ht="18.75">
      <c r="A9" s="313"/>
      <c r="B9" s="314"/>
      <c r="C9" s="558"/>
      <c r="D9" s="315"/>
      <c r="E9" s="316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7"/>
      <c r="EL9" s="317"/>
      <c r="EM9" s="317"/>
      <c r="EN9" s="317"/>
      <c r="EO9" s="317"/>
      <c r="EP9" s="317"/>
      <c r="EQ9" s="317"/>
      <c r="ER9" s="317"/>
      <c r="ES9" s="317"/>
      <c r="ET9" s="317"/>
      <c r="EU9" s="317"/>
      <c r="EV9" s="317"/>
      <c r="EW9" s="317"/>
      <c r="EX9" s="317"/>
      <c r="EY9" s="317"/>
      <c r="EZ9" s="317"/>
      <c r="FA9" s="317"/>
      <c r="FB9" s="317"/>
      <c r="FC9" s="317"/>
      <c r="FD9" s="317"/>
      <c r="FE9" s="317"/>
      <c r="FF9" s="317"/>
      <c r="FG9" s="317"/>
      <c r="FH9" s="317"/>
      <c r="FI9" s="317"/>
      <c r="FJ9" s="317"/>
      <c r="FK9" s="317"/>
      <c r="FL9" s="317"/>
      <c r="FM9" s="317"/>
      <c r="FN9" s="317"/>
      <c r="FO9" s="317"/>
      <c r="FP9" s="317"/>
      <c r="FQ9" s="317"/>
      <c r="FR9" s="317"/>
      <c r="FS9" s="317"/>
      <c r="FT9" s="317"/>
      <c r="FU9" s="317"/>
      <c r="FV9" s="317"/>
      <c r="FW9" s="317"/>
      <c r="FX9" s="317"/>
      <c r="FY9" s="317"/>
      <c r="FZ9" s="317"/>
      <c r="GA9" s="317"/>
      <c r="GB9" s="317"/>
      <c r="GC9" s="317"/>
      <c r="GD9" s="317"/>
      <c r="GE9" s="317"/>
      <c r="GF9" s="317"/>
      <c r="GG9" s="317"/>
      <c r="GH9" s="317"/>
      <c r="GI9" s="317"/>
      <c r="GJ9" s="317"/>
      <c r="GK9" s="317"/>
      <c r="GL9" s="317"/>
      <c r="GM9" s="317"/>
      <c r="GN9" s="317"/>
      <c r="GO9" s="317"/>
      <c r="GP9" s="317"/>
      <c r="GQ9" s="317"/>
      <c r="GR9" s="317"/>
      <c r="GS9" s="317"/>
      <c r="GT9" s="317"/>
      <c r="GU9" s="317"/>
      <c r="GV9" s="317"/>
      <c r="GW9" s="317"/>
      <c r="GX9" s="317"/>
      <c r="GY9" s="317"/>
      <c r="GZ9" s="317"/>
      <c r="HA9" s="317"/>
      <c r="HB9" s="317"/>
      <c r="HC9" s="317"/>
      <c r="HD9" s="317"/>
      <c r="HE9" s="317"/>
      <c r="HF9" s="317"/>
      <c r="HG9" s="317"/>
      <c r="HH9" s="317"/>
      <c r="HI9" s="317"/>
      <c r="HJ9" s="317"/>
      <c r="HK9" s="317"/>
      <c r="HL9" s="317"/>
      <c r="HM9" s="317"/>
      <c r="HN9" s="317"/>
      <c r="HO9" s="317"/>
      <c r="HP9" s="317"/>
      <c r="HQ9" s="317"/>
      <c r="HR9" s="317"/>
      <c r="HS9" s="317"/>
      <c r="HT9" s="317"/>
      <c r="HU9" s="317"/>
      <c r="HV9" s="317"/>
      <c r="HW9" s="317"/>
      <c r="HX9" s="317"/>
      <c r="HY9" s="317"/>
      <c r="HZ9" s="317"/>
      <c r="IA9" s="317"/>
      <c r="IB9" s="317"/>
      <c r="IC9" s="317"/>
      <c r="ID9" s="317"/>
      <c r="IE9" s="317"/>
      <c r="IF9" s="317"/>
      <c r="IG9" s="317"/>
      <c r="IH9" s="317"/>
      <c r="II9" s="317"/>
      <c r="IJ9" s="317"/>
      <c r="IK9" s="317"/>
      <c r="IL9" s="317"/>
      <c r="IM9" s="317"/>
      <c r="IN9" s="317"/>
      <c r="IO9" s="317"/>
      <c r="IP9" s="317"/>
      <c r="IQ9" s="317"/>
      <c r="IR9" s="317"/>
      <c r="IS9" s="317"/>
      <c r="IT9" s="317"/>
      <c r="IU9" s="317"/>
      <c r="IV9" s="317"/>
    </row>
    <row r="10" spans="1:256" ht="21">
      <c r="A10" s="313"/>
      <c r="B10" s="314"/>
      <c r="C10" s="318" t="s">
        <v>355</v>
      </c>
      <c r="D10" s="315"/>
      <c r="E10" s="316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317"/>
      <c r="DU10" s="317"/>
      <c r="DV10" s="317"/>
      <c r="DW10" s="317"/>
      <c r="DX10" s="317"/>
      <c r="DY10" s="317"/>
      <c r="DZ10" s="317"/>
      <c r="EA10" s="317"/>
      <c r="EB10" s="317"/>
      <c r="EC10" s="317"/>
      <c r="ED10" s="317"/>
      <c r="EE10" s="317"/>
      <c r="EF10" s="317"/>
      <c r="EG10" s="317"/>
      <c r="EH10" s="317"/>
      <c r="EI10" s="317"/>
      <c r="EJ10" s="317"/>
      <c r="EK10" s="317"/>
      <c r="EL10" s="317"/>
      <c r="EM10" s="317"/>
      <c r="EN10" s="317"/>
      <c r="EO10" s="317"/>
      <c r="EP10" s="317"/>
      <c r="EQ10" s="317"/>
      <c r="ER10" s="317"/>
      <c r="ES10" s="317"/>
      <c r="ET10" s="317"/>
      <c r="EU10" s="317"/>
      <c r="EV10" s="317"/>
      <c r="EW10" s="317"/>
      <c r="EX10" s="317"/>
      <c r="EY10" s="317"/>
      <c r="EZ10" s="317"/>
      <c r="FA10" s="317"/>
      <c r="FB10" s="317"/>
      <c r="FC10" s="317"/>
      <c r="FD10" s="317"/>
      <c r="FE10" s="317"/>
      <c r="FF10" s="317"/>
      <c r="FG10" s="317"/>
      <c r="FH10" s="317"/>
      <c r="FI10" s="317"/>
      <c r="FJ10" s="317"/>
      <c r="FK10" s="317"/>
      <c r="FL10" s="317"/>
      <c r="FM10" s="317"/>
      <c r="FN10" s="317"/>
      <c r="FO10" s="317"/>
      <c r="FP10" s="317"/>
      <c r="FQ10" s="317"/>
      <c r="FR10" s="317"/>
      <c r="FS10" s="317"/>
      <c r="FT10" s="317"/>
      <c r="FU10" s="317"/>
      <c r="FV10" s="317"/>
      <c r="FW10" s="317"/>
      <c r="FX10" s="317"/>
      <c r="FY10" s="317"/>
      <c r="FZ10" s="317"/>
      <c r="GA10" s="317"/>
      <c r="GB10" s="317"/>
      <c r="GC10" s="317"/>
      <c r="GD10" s="317"/>
      <c r="GE10" s="317"/>
      <c r="GF10" s="317"/>
      <c r="GG10" s="317"/>
      <c r="GH10" s="317"/>
      <c r="GI10" s="317"/>
      <c r="GJ10" s="317"/>
      <c r="GK10" s="317"/>
      <c r="GL10" s="317"/>
      <c r="GM10" s="317"/>
      <c r="GN10" s="317"/>
      <c r="GO10" s="317"/>
      <c r="GP10" s="317"/>
      <c r="GQ10" s="317"/>
      <c r="GR10" s="317"/>
      <c r="GS10" s="317"/>
      <c r="GT10" s="317"/>
      <c r="GU10" s="317"/>
      <c r="GV10" s="317"/>
      <c r="GW10" s="317"/>
      <c r="GX10" s="317"/>
      <c r="GY10" s="317"/>
      <c r="GZ10" s="317"/>
      <c r="HA10" s="317"/>
      <c r="HB10" s="317"/>
      <c r="HC10" s="317"/>
      <c r="HD10" s="317"/>
      <c r="HE10" s="317"/>
      <c r="HF10" s="317"/>
      <c r="HG10" s="317"/>
      <c r="HH10" s="317"/>
      <c r="HI10" s="317"/>
      <c r="HJ10" s="317"/>
      <c r="HK10" s="317"/>
      <c r="HL10" s="317"/>
      <c r="HM10" s="317"/>
      <c r="HN10" s="317"/>
      <c r="HO10" s="317"/>
      <c r="HP10" s="317"/>
      <c r="HQ10" s="317"/>
      <c r="HR10" s="317"/>
      <c r="HS10" s="317"/>
      <c r="HT10" s="317"/>
      <c r="HU10" s="317"/>
      <c r="HV10" s="317"/>
      <c r="HW10" s="317"/>
      <c r="HX10" s="317"/>
      <c r="HY10" s="317"/>
      <c r="HZ10" s="317"/>
      <c r="IA10" s="317"/>
      <c r="IB10" s="317"/>
      <c r="IC10" s="317"/>
      <c r="ID10" s="317"/>
      <c r="IE10" s="317"/>
      <c r="IF10" s="317"/>
      <c r="IG10" s="317"/>
      <c r="IH10" s="317"/>
      <c r="II10" s="317"/>
      <c r="IJ10" s="317"/>
      <c r="IK10" s="317"/>
      <c r="IL10" s="317"/>
      <c r="IM10" s="317"/>
      <c r="IN10" s="317"/>
      <c r="IO10" s="317"/>
      <c r="IP10" s="317"/>
      <c r="IQ10" s="317"/>
      <c r="IR10" s="317"/>
      <c r="IS10" s="317"/>
      <c r="IT10" s="317"/>
      <c r="IU10" s="317"/>
      <c r="IV10" s="317"/>
    </row>
    <row r="11" spans="1:5" ht="24">
      <c r="A11" s="300"/>
      <c r="B11" s="319"/>
      <c r="C11" s="318" t="s">
        <v>356</v>
      </c>
      <c r="D11" s="312"/>
      <c r="E11" s="303"/>
    </row>
    <row r="12" spans="1:5" ht="24">
      <c r="A12" s="300"/>
      <c r="B12" s="319"/>
      <c r="C12" s="318"/>
      <c r="D12" s="312"/>
      <c r="E12" s="303"/>
    </row>
    <row r="13" spans="1:5" ht="19.5" thickBot="1">
      <c r="A13" s="320"/>
      <c r="B13" s="321" t="s">
        <v>357</v>
      </c>
      <c r="C13" s="322"/>
      <c r="D13" s="323"/>
      <c r="E13" s="324"/>
    </row>
    <row r="14" ht="14.25" thickTop="1"/>
  </sheetData>
  <sheetProtection/>
  <mergeCells count="4">
    <mergeCell ref="A2:E2"/>
    <mergeCell ref="A4:E4"/>
    <mergeCell ref="B6:D6"/>
    <mergeCell ref="C8:C9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F11"/>
  <sheetViews>
    <sheetView zoomScalePageLayoutView="0" workbookViewId="0" topLeftCell="A1">
      <selection activeCell="K17" sqref="K17"/>
    </sheetView>
  </sheetViews>
  <sheetFormatPr defaultColWidth="9.00390625" defaultRowHeight="13.5"/>
  <cols>
    <col min="2" max="3" width="22.75390625" style="0" customWidth="1"/>
    <col min="4" max="5" width="12.75390625" style="0" customWidth="1"/>
    <col min="6" max="6" width="50.75390625" style="0" customWidth="1"/>
  </cols>
  <sheetData>
    <row r="4" spans="1:6" ht="45" customHeight="1">
      <c r="A4" s="564" t="s">
        <v>342</v>
      </c>
      <c r="B4" s="565"/>
      <c r="C4" s="565"/>
      <c r="D4" s="565"/>
      <c r="E4" s="566"/>
      <c r="F4" s="234" t="s">
        <v>274</v>
      </c>
    </row>
    <row r="5" spans="1:6" ht="45" customHeight="1">
      <c r="A5" s="234" t="s">
        <v>57</v>
      </c>
      <c r="B5" s="559" t="s">
        <v>317</v>
      </c>
      <c r="C5" s="559"/>
      <c r="D5" s="560">
        <v>42582</v>
      </c>
      <c r="E5" s="561"/>
      <c r="F5" s="234" t="s">
        <v>271</v>
      </c>
    </row>
    <row r="6" spans="1:6" ht="45" customHeight="1">
      <c r="A6" s="234" t="s">
        <v>58</v>
      </c>
      <c r="B6" s="559" t="s">
        <v>319</v>
      </c>
      <c r="C6" s="559"/>
      <c r="D6" s="560">
        <v>42589</v>
      </c>
      <c r="E6" s="561"/>
      <c r="F6" s="234" t="s">
        <v>339</v>
      </c>
    </row>
    <row r="7" spans="1:6" ht="45" customHeight="1">
      <c r="A7" s="234" t="s">
        <v>59</v>
      </c>
      <c r="B7" s="559" t="s">
        <v>321</v>
      </c>
      <c r="C7" s="559"/>
      <c r="D7" s="560">
        <v>42617</v>
      </c>
      <c r="E7" s="561"/>
      <c r="F7" s="234" t="s">
        <v>339</v>
      </c>
    </row>
    <row r="8" spans="1:6" ht="45" customHeight="1">
      <c r="A8" s="234" t="s">
        <v>60</v>
      </c>
      <c r="B8" s="559" t="s">
        <v>323</v>
      </c>
      <c r="C8" s="559"/>
      <c r="D8" s="560">
        <v>42631</v>
      </c>
      <c r="E8" s="561"/>
      <c r="F8" s="234" t="s">
        <v>272</v>
      </c>
    </row>
    <row r="9" spans="1:6" ht="45" customHeight="1">
      <c r="A9" s="234" t="s">
        <v>61</v>
      </c>
      <c r="B9" s="559" t="s">
        <v>325</v>
      </c>
      <c r="C9" s="559"/>
      <c r="D9" s="560">
        <v>42645</v>
      </c>
      <c r="E9" s="561"/>
      <c r="F9" s="234" t="s">
        <v>273</v>
      </c>
    </row>
    <row r="10" spans="1:6" ht="45" customHeight="1">
      <c r="A10" s="235" t="s">
        <v>275</v>
      </c>
      <c r="B10" s="562" t="s">
        <v>276</v>
      </c>
      <c r="C10" s="562"/>
      <c r="D10" s="563">
        <v>42651</v>
      </c>
      <c r="E10" s="563"/>
      <c r="F10" s="234" t="s">
        <v>340</v>
      </c>
    </row>
    <row r="11" ht="24.75" customHeight="1">
      <c r="B11" t="s">
        <v>341</v>
      </c>
    </row>
  </sheetData>
  <sheetProtection/>
  <mergeCells count="13">
    <mergeCell ref="B10:C10"/>
    <mergeCell ref="D10:E10"/>
    <mergeCell ref="A4:E4"/>
    <mergeCell ref="B8:C8"/>
    <mergeCell ref="D8:E8"/>
    <mergeCell ref="B9:C9"/>
    <mergeCell ref="D9:E9"/>
    <mergeCell ref="B5:C5"/>
    <mergeCell ref="D5:E5"/>
    <mergeCell ref="B6:C6"/>
    <mergeCell ref="D6:E6"/>
    <mergeCell ref="B7:C7"/>
    <mergeCell ref="D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T56"/>
  <sheetViews>
    <sheetView view="pageBreakPreview" zoomScale="85" zoomScaleNormal="85" zoomScaleSheetLayoutView="85" zoomScalePageLayoutView="0" workbookViewId="0" topLeftCell="A1">
      <selection activeCell="B31" sqref="B31"/>
    </sheetView>
  </sheetViews>
  <sheetFormatPr defaultColWidth="10.625" defaultRowHeight="13.5"/>
  <cols>
    <col min="1" max="1" width="10.625" style="1" customWidth="1"/>
    <col min="2" max="6" width="16.625" style="1" customWidth="1"/>
    <col min="7" max="8" width="9.00390625" style="1" customWidth="1"/>
    <col min="9" max="9" width="11.625" style="1" customWidth="1"/>
    <col min="10" max="10" width="4.625" style="1" customWidth="1"/>
    <col min="11" max="11" width="6.625" style="1" customWidth="1"/>
    <col min="12" max="12" width="11.625" style="1" customWidth="1"/>
    <col min="13" max="13" width="4.625" style="1" customWidth="1"/>
    <col min="14" max="14" width="6.625" style="1" customWidth="1"/>
    <col min="15" max="15" width="11.625" style="1" customWidth="1"/>
    <col min="16" max="16" width="4.625" style="1" customWidth="1"/>
    <col min="17" max="17" width="6.625" style="1" customWidth="1"/>
    <col min="18" max="18" width="11.625" style="1" customWidth="1"/>
    <col min="19" max="19" width="4.625" style="1" customWidth="1"/>
    <col min="20" max="20" width="6.625" style="1" customWidth="1"/>
    <col min="21" max="16384" width="10.625" style="1" customWidth="1"/>
  </cols>
  <sheetData>
    <row r="1" spans="1:8" ht="21" customHeight="1">
      <c r="A1" s="326" t="s">
        <v>265</v>
      </c>
      <c r="B1" s="326"/>
      <c r="C1" s="326"/>
      <c r="D1" s="326"/>
      <c r="E1" s="326"/>
      <c r="F1" s="326"/>
      <c r="G1" s="38"/>
      <c r="H1" s="38"/>
    </row>
    <row r="2" spans="1:8" ht="21" customHeight="1" thickBot="1">
      <c r="A2" s="328" t="s">
        <v>96</v>
      </c>
      <c r="B2" s="328"/>
      <c r="C2" s="328"/>
      <c r="D2" s="328"/>
      <c r="E2" s="328"/>
      <c r="F2" s="328"/>
      <c r="G2" s="38"/>
      <c r="H2" s="129" t="s">
        <v>120</v>
      </c>
    </row>
    <row r="3" spans="1:20" ht="21" customHeight="1" thickBot="1">
      <c r="A3" s="128"/>
      <c r="B3" s="127" t="s">
        <v>75</v>
      </c>
      <c r="C3" s="37" t="s">
        <v>110</v>
      </c>
      <c r="D3" s="37" t="s">
        <v>111</v>
      </c>
      <c r="E3" s="37" t="s">
        <v>296</v>
      </c>
      <c r="F3" s="130" t="s">
        <v>115</v>
      </c>
      <c r="G3" s="38"/>
      <c r="H3" s="180" t="s">
        <v>107</v>
      </c>
      <c r="I3" s="174" t="s">
        <v>75</v>
      </c>
      <c r="J3" s="152" t="s">
        <v>108</v>
      </c>
      <c r="K3" s="153" t="s">
        <v>109</v>
      </c>
      <c r="L3" s="154" t="s">
        <v>110</v>
      </c>
      <c r="M3" s="152" t="s">
        <v>108</v>
      </c>
      <c r="N3" s="153" t="s">
        <v>109</v>
      </c>
      <c r="O3" s="154" t="s">
        <v>111</v>
      </c>
      <c r="P3" s="152" t="s">
        <v>108</v>
      </c>
      <c r="Q3" s="153" t="s">
        <v>109</v>
      </c>
      <c r="R3" s="154" t="s">
        <v>112</v>
      </c>
      <c r="S3" s="152" t="s">
        <v>108</v>
      </c>
      <c r="T3" s="169" t="s">
        <v>297</v>
      </c>
    </row>
    <row r="4" spans="1:20" ht="21" customHeight="1">
      <c r="A4" s="189" t="s">
        <v>97</v>
      </c>
      <c r="B4" s="286" t="str">
        <f>I4</f>
        <v>カティオーラU-12</v>
      </c>
      <c r="C4" s="287" t="str">
        <f>L4</f>
        <v>トリニータU-12</v>
      </c>
      <c r="D4" s="287" t="str">
        <f>O4</f>
        <v>東陽</v>
      </c>
      <c r="E4" s="287" t="str">
        <f>R4</f>
        <v>戸次</v>
      </c>
      <c r="F4" s="288"/>
      <c r="G4" s="38"/>
      <c r="H4" s="181" t="s">
        <v>97</v>
      </c>
      <c r="I4" s="175" t="s">
        <v>130</v>
      </c>
      <c r="J4" s="155">
        <v>27</v>
      </c>
      <c r="K4" s="156">
        <f>J4/11</f>
        <v>2.4545454545454546</v>
      </c>
      <c r="L4" s="157" t="s">
        <v>337</v>
      </c>
      <c r="M4" s="155">
        <v>27</v>
      </c>
      <c r="N4" s="156">
        <f aca="true" t="shared" si="0" ref="N4:N13">M4/10</f>
        <v>2.7</v>
      </c>
      <c r="O4" s="157" t="s">
        <v>88</v>
      </c>
      <c r="P4" s="155">
        <v>24</v>
      </c>
      <c r="Q4" s="156">
        <f aca="true" t="shared" si="1" ref="Q4:Q13">P4/10</f>
        <v>2.4</v>
      </c>
      <c r="R4" s="157" t="s">
        <v>298</v>
      </c>
      <c r="S4" s="155">
        <v>22</v>
      </c>
      <c r="T4" s="170">
        <f aca="true" t="shared" si="2" ref="T4:T13">S4/10</f>
        <v>2.2</v>
      </c>
    </row>
    <row r="5" spans="1:20" ht="21" customHeight="1">
      <c r="A5" s="189" t="s">
        <v>98</v>
      </c>
      <c r="B5" s="286" t="str">
        <f aca="true" t="shared" si="3" ref="B5:B14">I5</f>
        <v>キングス</v>
      </c>
      <c r="C5" s="287" t="str">
        <f aca="true" t="shared" si="4" ref="C5:C13">L5</f>
        <v>ドリームキッズ</v>
      </c>
      <c r="D5" s="287" t="str">
        <f aca="true" t="shared" si="5" ref="D5:D13">O5</f>
        <v>MSS</v>
      </c>
      <c r="E5" s="287" t="str">
        <f aca="true" t="shared" si="6" ref="E5:E13">R5</f>
        <v>金池長浜</v>
      </c>
      <c r="F5" s="288"/>
      <c r="G5" s="38"/>
      <c r="H5" s="182" t="s">
        <v>98</v>
      </c>
      <c r="I5" s="176" t="s">
        <v>299</v>
      </c>
      <c r="J5" s="158">
        <v>27</v>
      </c>
      <c r="K5" s="156">
        <f aca="true" t="shared" si="7" ref="K5:K14">J5/11</f>
        <v>2.4545454545454546</v>
      </c>
      <c r="L5" s="159" t="s">
        <v>300</v>
      </c>
      <c r="M5" s="158">
        <v>24</v>
      </c>
      <c r="N5" s="156">
        <f t="shared" si="0"/>
        <v>2.4</v>
      </c>
      <c r="O5" s="159" t="s">
        <v>301</v>
      </c>
      <c r="P5" s="158">
        <v>18</v>
      </c>
      <c r="Q5" s="156">
        <f t="shared" si="1"/>
        <v>1.8</v>
      </c>
      <c r="R5" s="159" t="s">
        <v>85</v>
      </c>
      <c r="S5" s="158">
        <v>20</v>
      </c>
      <c r="T5" s="170">
        <f t="shared" si="2"/>
        <v>2</v>
      </c>
    </row>
    <row r="6" spans="1:20" ht="21" customHeight="1">
      <c r="A6" s="189" t="s">
        <v>99</v>
      </c>
      <c r="B6" s="286" t="str">
        <f t="shared" si="3"/>
        <v>カティオーラ高城A</v>
      </c>
      <c r="C6" s="287" t="str">
        <f t="shared" si="4"/>
        <v>別保</v>
      </c>
      <c r="D6" s="287" t="str">
        <f t="shared" si="5"/>
        <v>ヴェルスパ</v>
      </c>
      <c r="E6" s="287" t="str">
        <f t="shared" si="6"/>
        <v>明治北</v>
      </c>
      <c r="F6" s="288"/>
      <c r="G6" s="38"/>
      <c r="H6" s="182" t="s">
        <v>99</v>
      </c>
      <c r="I6" s="176" t="s">
        <v>284</v>
      </c>
      <c r="J6" s="158">
        <v>20</v>
      </c>
      <c r="K6" s="156">
        <f t="shared" si="7"/>
        <v>1.8181818181818181</v>
      </c>
      <c r="L6" s="160" t="s">
        <v>82</v>
      </c>
      <c r="M6" s="161">
        <v>17</v>
      </c>
      <c r="N6" s="162">
        <f t="shared" si="0"/>
        <v>1.7</v>
      </c>
      <c r="O6" s="159" t="s">
        <v>302</v>
      </c>
      <c r="P6" s="158">
        <v>18</v>
      </c>
      <c r="Q6" s="156">
        <f t="shared" si="1"/>
        <v>1.8</v>
      </c>
      <c r="R6" s="159" t="s">
        <v>91</v>
      </c>
      <c r="S6" s="158">
        <v>19</v>
      </c>
      <c r="T6" s="170">
        <f t="shared" si="2"/>
        <v>1.9</v>
      </c>
    </row>
    <row r="7" spans="1:20" ht="21" customHeight="1">
      <c r="A7" s="189" t="s">
        <v>100</v>
      </c>
      <c r="B7" s="286" t="str">
        <f t="shared" si="3"/>
        <v>田尻</v>
      </c>
      <c r="C7" s="287" t="str">
        <f t="shared" si="4"/>
        <v>由布川</v>
      </c>
      <c r="D7" s="287" t="str">
        <f t="shared" si="5"/>
        <v>アトレチコエラン横瀬</v>
      </c>
      <c r="E7" s="287" t="str">
        <f t="shared" si="6"/>
        <v>桃園</v>
      </c>
      <c r="F7" s="288"/>
      <c r="G7" s="38"/>
      <c r="H7" s="182" t="s">
        <v>100</v>
      </c>
      <c r="I7" s="177" t="s">
        <v>286</v>
      </c>
      <c r="J7" s="161">
        <v>18</v>
      </c>
      <c r="K7" s="162">
        <f t="shared" si="7"/>
        <v>1.6363636363636365</v>
      </c>
      <c r="L7" s="160" t="s">
        <v>289</v>
      </c>
      <c r="M7" s="161">
        <v>16</v>
      </c>
      <c r="N7" s="162">
        <f t="shared" si="0"/>
        <v>1.6</v>
      </c>
      <c r="O7" s="160" t="s">
        <v>128</v>
      </c>
      <c r="P7" s="161">
        <v>17</v>
      </c>
      <c r="Q7" s="162">
        <f t="shared" si="1"/>
        <v>1.7</v>
      </c>
      <c r="R7" s="160" t="s">
        <v>92</v>
      </c>
      <c r="S7" s="161">
        <v>16</v>
      </c>
      <c r="T7" s="171">
        <f t="shared" si="2"/>
        <v>1.6</v>
      </c>
    </row>
    <row r="8" spans="1:20" ht="21" customHeight="1">
      <c r="A8" s="189" t="s">
        <v>101</v>
      </c>
      <c r="B8" s="286" t="str">
        <f t="shared" si="3"/>
        <v>吉野</v>
      </c>
      <c r="C8" s="287" t="str">
        <f t="shared" si="4"/>
        <v>タートルズB</v>
      </c>
      <c r="D8" s="287" t="str">
        <f t="shared" si="5"/>
        <v>三佐</v>
      </c>
      <c r="E8" s="287" t="str">
        <f t="shared" si="6"/>
        <v>豊府</v>
      </c>
      <c r="F8" s="288"/>
      <c r="G8" s="38"/>
      <c r="H8" s="182" t="s">
        <v>101</v>
      </c>
      <c r="I8" s="177" t="s">
        <v>146</v>
      </c>
      <c r="J8" s="161">
        <v>14</v>
      </c>
      <c r="K8" s="162">
        <f t="shared" si="7"/>
        <v>1.2727272727272727</v>
      </c>
      <c r="L8" s="160" t="s">
        <v>303</v>
      </c>
      <c r="M8" s="161">
        <v>13</v>
      </c>
      <c r="N8" s="162">
        <f t="shared" si="0"/>
        <v>1.3</v>
      </c>
      <c r="O8" s="160" t="s">
        <v>145</v>
      </c>
      <c r="P8" s="161">
        <v>14</v>
      </c>
      <c r="Q8" s="162">
        <f t="shared" si="1"/>
        <v>1.4</v>
      </c>
      <c r="R8" s="160" t="s">
        <v>304</v>
      </c>
      <c r="S8" s="161">
        <v>16</v>
      </c>
      <c r="T8" s="171">
        <f t="shared" si="2"/>
        <v>1.6</v>
      </c>
    </row>
    <row r="9" spans="1:20" ht="21" customHeight="1">
      <c r="A9" s="189" t="s">
        <v>102</v>
      </c>
      <c r="B9" s="286" t="str">
        <f t="shared" si="3"/>
        <v>カティオーラ大在</v>
      </c>
      <c r="C9" s="287" t="str">
        <f t="shared" si="4"/>
        <v>鴛野</v>
      </c>
      <c r="D9" s="287" t="str">
        <f t="shared" si="5"/>
        <v>宗方</v>
      </c>
      <c r="E9" s="287" t="str">
        <f t="shared" si="6"/>
        <v>北郡坂ノ市</v>
      </c>
      <c r="F9" s="288"/>
      <c r="G9" s="38"/>
      <c r="H9" s="182" t="s">
        <v>102</v>
      </c>
      <c r="I9" s="178" t="s">
        <v>126</v>
      </c>
      <c r="J9" s="164">
        <v>12</v>
      </c>
      <c r="K9" s="165">
        <f t="shared" si="7"/>
        <v>1.0909090909090908</v>
      </c>
      <c r="L9" s="163" t="s">
        <v>84</v>
      </c>
      <c r="M9" s="164">
        <v>13</v>
      </c>
      <c r="N9" s="165">
        <f t="shared" si="0"/>
        <v>1.3</v>
      </c>
      <c r="O9" s="160" t="s">
        <v>89</v>
      </c>
      <c r="P9" s="161">
        <v>14</v>
      </c>
      <c r="Q9" s="162">
        <f t="shared" si="1"/>
        <v>1.4</v>
      </c>
      <c r="R9" s="163" t="s">
        <v>305</v>
      </c>
      <c r="S9" s="164">
        <v>13</v>
      </c>
      <c r="T9" s="172">
        <f t="shared" si="2"/>
        <v>1.3</v>
      </c>
    </row>
    <row r="10" spans="1:20" ht="21" customHeight="1">
      <c r="A10" s="189" t="s">
        <v>103</v>
      </c>
      <c r="B10" s="286" t="str">
        <f t="shared" si="3"/>
        <v>レガッテ</v>
      </c>
      <c r="C10" s="287" t="str">
        <f t="shared" si="4"/>
        <v>カティオーラ松岡</v>
      </c>
      <c r="D10" s="287" t="str">
        <f t="shared" si="5"/>
        <v>タートルズA</v>
      </c>
      <c r="E10" s="287" t="str">
        <f t="shared" si="6"/>
        <v>南大分</v>
      </c>
      <c r="F10" s="288"/>
      <c r="G10" s="38"/>
      <c r="H10" s="182" t="s">
        <v>103</v>
      </c>
      <c r="I10" s="178" t="s">
        <v>306</v>
      </c>
      <c r="J10" s="164">
        <v>9</v>
      </c>
      <c r="K10" s="165">
        <f t="shared" si="7"/>
        <v>0.8181818181818182</v>
      </c>
      <c r="L10" s="163" t="s">
        <v>280</v>
      </c>
      <c r="M10" s="164">
        <v>11</v>
      </c>
      <c r="N10" s="165">
        <f t="shared" si="0"/>
        <v>1.1</v>
      </c>
      <c r="O10" s="163" t="s">
        <v>307</v>
      </c>
      <c r="P10" s="164">
        <v>11</v>
      </c>
      <c r="Q10" s="165">
        <f t="shared" si="1"/>
        <v>1.1</v>
      </c>
      <c r="R10" s="163" t="s">
        <v>148</v>
      </c>
      <c r="S10" s="164">
        <v>12</v>
      </c>
      <c r="T10" s="172">
        <f t="shared" si="2"/>
        <v>1.2</v>
      </c>
    </row>
    <row r="11" spans="1:20" ht="21" customHeight="1">
      <c r="A11" s="189" t="s">
        <v>104</v>
      </c>
      <c r="B11" s="286" t="str">
        <f t="shared" si="3"/>
        <v>明野西</v>
      </c>
      <c r="C11" s="287" t="str">
        <f t="shared" si="4"/>
        <v>滝尾下郡</v>
      </c>
      <c r="D11" s="287" t="str">
        <f t="shared" si="5"/>
        <v>ブルーウイングA</v>
      </c>
      <c r="E11" s="287" t="str">
        <f t="shared" si="6"/>
        <v>明治</v>
      </c>
      <c r="F11" s="288"/>
      <c r="G11" s="38"/>
      <c r="H11" s="182" t="s">
        <v>104</v>
      </c>
      <c r="I11" s="178" t="s">
        <v>143</v>
      </c>
      <c r="J11" s="164">
        <v>9</v>
      </c>
      <c r="K11" s="165">
        <f t="shared" si="7"/>
        <v>0.8181818181818182</v>
      </c>
      <c r="L11" s="168" t="s">
        <v>87</v>
      </c>
      <c r="M11" s="166">
        <v>7</v>
      </c>
      <c r="N11" s="167">
        <f t="shared" si="0"/>
        <v>0.7</v>
      </c>
      <c r="O11" s="163" t="s">
        <v>338</v>
      </c>
      <c r="P11" s="164">
        <v>9</v>
      </c>
      <c r="Q11" s="165">
        <f t="shared" si="1"/>
        <v>0.9</v>
      </c>
      <c r="R11" s="163" t="s">
        <v>90</v>
      </c>
      <c r="S11" s="164">
        <v>10</v>
      </c>
      <c r="T11" s="172">
        <f t="shared" si="2"/>
        <v>1</v>
      </c>
    </row>
    <row r="12" spans="1:20" ht="21" customHeight="1">
      <c r="A12" s="189" t="s">
        <v>105</v>
      </c>
      <c r="B12" s="286" t="str">
        <f t="shared" si="3"/>
        <v>リノス</v>
      </c>
      <c r="C12" s="287" t="str">
        <f t="shared" si="4"/>
        <v>判田</v>
      </c>
      <c r="D12" s="287" t="str">
        <f t="shared" si="5"/>
        <v>明野東</v>
      </c>
      <c r="E12" s="287" t="str">
        <f t="shared" si="6"/>
        <v>ヴィンクラッソ</v>
      </c>
      <c r="F12" s="288"/>
      <c r="G12" s="38"/>
      <c r="H12" s="182" t="s">
        <v>105</v>
      </c>
      <c r="I12" s="179" t="s">
        <v>308</v>
      </c>
      <c r="J12" s="166">
        <v>8</v>
      </c>
      <c r="K12" s="167">
        <f t="shared" si="7"/>
        <v>0.7272727272727273</v>
      </c>
      <c r="L12" s="168" t="s">
        <v>309</v>
      </c>
      <c r="M12" s="166">
        <v>3</v>
      </c>
      <c r="N12" s="167">
        <f t="shared" si="0"/>
        <v>0.3</v>
      </c>
      <c r="O12" s="168" t="s">
        <v>83</v>
      </c>
      <c r="P12" s="166">
        <v>3</v>
      </c>
      <c r="Q12" s="167">
        <f t="shared" si="1"/>
        <v>0.3</v>
      </c>
      <c r="R12" s="168" t="s">
        <v>310</v>
      </c>
      <c r="S12" s="166">
        <v>3</v>
      </c>
      <c r="T12" s="173">
        <f t="shared" si="2"/>
        <v>0.3</v>
      </c>
    </row>
    <row r="13" spans="1:20" ht="21" customHeight="1">
      <c r="A13" s="189" t="s">
        <v>106</v>
      </c>
      <c r="B13" s="286" t="str">
        <f t="shared" si="3"/>
        <v>ブルーウイングB</v>
      </c>
      <c r="C13" s="287" t="str">
        <f t="shared" si="4"/>
        <v>カティオーラ高城B</v>
      </c>
      <c r="D13" s="287" t="str">
        <f t="shared" si="5"/>
        <v>敷戸</v>
      </c>
      <c r="E13" s="287" t="str">
        <f t="shared" si="6"/>
        <v>カティオーラ七瀬</v>
      </c>
      <c r="F13" s="288"/>
      <c r="G13" s="38"/>
      <c r="H13" s="243" t="s">
        <v>106</v>
      </c>
      <c r="I13" s="179" t="s">
        <v>283</v>
      </c>
      <c r="J13" s="166">
        <v>7</v>
      </c>
      <c r="K13" s="244">
        <f t="shared" si="7"/>
        <v>0.6363636363636364</v>
      </c>
      <c r="L13" s="168" t="s">
        <v>285</v>
      </c>
      <c r="M13" s="166">
        <v>0</v>
      </c>
      <c r="N13" s="244">
        <f t="shared" si="0"/>
        <v>0</v>
      </c>
      <c r="O13" s="168" t="s">
        <v>311</v>
      </c>
      <c r="P13" s="166">
        <v>0</v>
      </c>
      <c r="Q13" s="244">
        <f t="shared" si="1"/>
        <v>0</v>
      </c>
      <c r="R13" s="168" t="s">
        <v>312</v>
      </c>
      <c r="S13" s="166">
        <v>0</v>
      </c>
      <c r="T13" s="325">
        <f t="shared" si="2"/>
        <v>0</v>
      </c>
    </row>
    <row r="14" spans="1:20" ht="21" customHeight="1" thickBot="1">
      <c r="A14" s="189" t="s">
        <v>106</v>
      </c>
      <c r="B14" s="286" t="str">
        <f t="shared" si="3"/>
        <v>横瀬西</v>
      </c>
      <c r="C14" s="288"/>
      <c r="D14" s="288"/>
      <c r="E14" s="288"/>
      <c r="F14" s="288"/>
      <c r="G14" s="38"/>
      <c r="H14" s="245" t="s">
        <v>313</v>
      </c>
      <c r="I14" s="246" t="s">
        <v>290</v>
      </c>
      <c r="J14" s="247">
        <v>5</v>
      </c>
      <c r="K14" s="248">
        <f t="shared" si="7"/>
        <v>0.45454545454545453</v>
      </c>
      <c r="L14" s="249"/>
      <c r="M14" s="250"/>
      <c r="N14" s="251"/>
      <c r="O14" s="249"/>
      <c r="P14" s="250"/>
      <c r="Q14" s="251"/>
      <c r="R14" s="249"/>
      <c r="S14" s="250"/>
      <c r="T14" s="252"/>
    </row>
    <row r="15" spans="1:20" ht="21" customHeight="1">
      <c r="A15" s="283"/>
      <c r="B15" s="284"/>
      <c r="C15" s="285"/>
      <c r="D15" s="285"/>
      <c r="E15" s="285"/>
      <c r="F15" s="285"/>
      <c r="G15" s="38"/>
      <c r="H15" s="38"/>
      <c r="I15" s="39" t="s">
        <v>113</v>
      </c>
      <c r="J15" s="126">
        <v>11</v>
      </c>
      <c r="K15" s="126"/>
      <c r="L15" s="39" t="s">
        <v>113</v>
      </c>
      <c r="M15" s="126">
        <v>10</v>
      </c>
      <c r="N15" s="126"/>
      <c r="O15" s="39" t="s">
        <v>113</v>
      </c>
      <c r="P15" s="126">
        <v>10</v>
      </c>
      <c r="Q15" s="126"/>
      <c r="R15" s="39" t="s">
        <v>113</v>
      </c>
      <c r="S15" s="126">
        <v>10</v>
      </c>
      <c r="T15" s="126"/>
    </row>
    <row r="16" spans="1:8" ht="21" customHeight="1">
      <c r="A16" s="326" t="s">
        <v>265</v>
      </c>
      <c r="B16" s="326"/>
      <c r="C16" s="326"/>
      <c r="D16" s="326"/>
      <c r="E16" s="326"/>
      <c r="F16" s="326"/>
      <c r="G16" s="38"/>
      <c r="H16" s="38"/>
    </row>
    <row r="17" spans="1:7" ht="21" customHeight="1">
      <c r="A17" s="328" t="s">
        <v>67</v>
      </c>
      <c r="B17" s="328"/>
      <c r="C17" s="328"/>
      <c r="D17" s="328"/>
      <c r="E17" s="328"/>
      <c r="F17" s="328"/>
      <c r="G17" s="38"/>
    </row>
    <row r="18" spans="1:8" ht="21" customHeight="1">
      <c r="A18" s="343" t="s">
        <v>314</v>
      </c>
      <c r="B18" s="343"/>
      <c r="C18" s="343"/>
      <c r="D18" s="343"/>
      <c r="E18" s="343"/>
      <c r="F18" s="343"/>
      <c r="H18" s="39"/>
    </row>
    <row r="19" spans="1:8" ht="21" customHeight="1">
      <c r="A19" s="37" t="s">
        <v>315</v>
      </c>
      <c r="B19" s="242" t="s">
        <v>68</v>
      </c>
      <c r="C19" s="241" t="s">
        <v>69</v>
      </c>
      <c r="D19" s="147" t="s">
        <v>70</v>
      </c>
      <c r="E19" s="148" t="s">
        <v>71</v>
      </c>
      <c r="F19" s="130" t="s">
        <v>95</v>
      </c>
      <c r="G19" s="39"/>
      <c r="H19" s="39"/>
    </row>
    <row r="20" spans="1:8" ht="21" customHeight="1">
      <c r="A20" s="37">
        <v>1</v>
      </c>
      <c r="B20" s="149" t="str">
        <f>B4</f>
        <v>カティオーラU-12</v>
      </c>
      <c r="C20" s="151" t="str">
        <f>L6</f>
        <v>別保</v>
      </c>
      <c r="D20" s="146" t="str">
        <f>I9</f>
        <v>カティオーラ大在</v>
      </c>
      <c r="E20" s="145" t="str">
        <f>L11</f>
        <v>滝尾下郡</v>
      </c>
      <c r="F20" s="140"/>
      <c r="G20" s="39"/>
      <c r="H20" s="39"/>
    </row>
    <row r="21" spans="1:8" ht="21" customHeight="1">
      <c r="A21" s="37">
        <v>2</v>
      </c>
      <c r="B21" s="149" t="str">
        <f>C4</f>
        <v>トリニータU-12</v>
      </c>
      <c r="C21" s="151" t="str">
        <f>I7</f>
        <v>田尻</v>
      </c>
      <c r="D21" s="146" t="str">
        <f>L9</f>
        <v>鴛野</v>
      </c>
      <c r="E21" s="145" t="str">
        <f>I12</f>
        <v>リノス</v>
      </c>
      <c r="F21" s="140"/>
      <c r="G21" s="39"/>
      <c r="H21" s="39"/>
    </row>
    <row r="22" spans="1:8" ht="21" customHeight="1">
      <c r="A22" s="37">
        <v>3</v>
      </c>
      <c r="B22" s="149" t="str">
        <f>D4</f>
        <v>東陽</v>
      </c>
      <c r="C22" s="151" t="str">
        <f>L7</f>
        <v>由布川</v>
      </c>
      <c r="D22" s="146" t="str">
        <f>R9</f>
        <v>北郡坂ノ市</v>
      </c>
      <c r="E22" s="145" t="str">
        <f>L12</f>
        <v>判田</v>
      </c>
      <c r="F22" s="140"/>
      <c r="G22" s="39"/>
      <c r="H22" s="39"/>
    </row>
    <row r="23" spans="1:8" ht="21" customHeight="1">
      <c r="A23" s="37">
        <v>4</v>
      </c>
      <c r="B23" s="149" t="str">
        <f>E4</f>
        <v>戸次</v>
      </c>
      <c r="C23" s="151" t="str">
        <f>O7</f>
        <v>アトレチコエラン横瀬</v>
      </c>
      <c r="D23" s="146" t="str">
        <f>I10</f>
        <v>レガッテ</v>
      </c>
      <c r="E23" s="145" t="str">
        <f>O12</f>
        <v>明野東</v>
      </c>
      <c r="F23" s="140"/>
      <c r="G23" s="39"/>
      <c r="H23" s="39"/>
    </row>
    <row r="24" spans="1:8" ht="21" customHeight="1">
      <c r="A24" s="37">
        <v>5</v>
      </c>
      <c r="B24" s="149" t="str">
        <f>B5</f>
        <v>キングス</v>
      </c>
      <c r="C24" s="151" t="str">
        <f>R7</f>
        <v>桃園</v>
      </c>
      <c r="D24" s="146" t="str">
        <f>L10</f>
        <v>カティオーラ松岡</v>
      </c>
      <c r="E24" s="145" t="str">
        <f>R12</f>
        <v>ヴィンクラッソ</v>
      </c>
      <c r="F24" s="140"/>
      <c r="G24" s="39"/>
      <c r="H24" s="39"/>
    </row>
    <row r="25" spans="1:8" ht="21" customHeight="1">
      <c r="A25" s="37">
        <v>6</v>
      </c>
      <c r="B25" s="149" t="str">
        <f>C5</f>
        <v>ドリームキッズ</v>
      </c>
      <c r="C25" s="151" t="str">
        <f>I8</f>
        <v>吉野</v>
      </c>
      <c r="D25" s="146" t="str">
        <f>O10</f>
        <v>タートルズA</v>
      </c>
      <c r="E25" s="145" t="str">
        <f>I13</f>
        <v>ブルーウイングB</v>
      </c>
      <c r="F25" s="140"/>
      <c r="G25" s="39"/>
      <c r="H25" s="39"/>
    </row>
    <row r="26" spans="1:8" ht="21" customHeight="1">
      <c r="A26" s="37">
        <v>7</v>
      </c>
      <c r="B26" s="149" t="str">
        <f>D5</f>
        <v>MSS</v>
      </c>
      <c r="C26" s="151" t="str">
        <f>L8</f>
        <v>タートルズB</v>
      </c>
      <c r="D26" s="146" t="str">
        <f>R10</f>
        <v>南大分</v>
      </c>
      <c r="E26" s="145" t="str">
        <f>L13</f>
        <v>カティオーラ高城B</v>
      </c>
      <c r="F26" s="140"/>
      <c r="G26" s="39"/>
      <c r="H26" s="39"/>
    </row>
    <row r="27" spans="1:8" ht="21" customHeight="1">
      <c r="A27" s="37">
        <v>8</v>
      </c>
      <c r="B27" s="149" t="str">
        <f>E5</f>
        <v>金池長浜</v>
      </c>
      <c r="C27" s="151" t="str">
        <f>O8</f>
        <v>三佐</v>
      </c>
      <c r="D27" s="146" t="str">
        <f>I11</f>
        <v>明野西</v>
      </c>
      <c r="E27" s="145" t="str">
        <f>O13</f>
        <v>敷戸</v>
      </c>
      <c r="F27" s="140"/>
      <c r="G27" s="39"/>
      <c r="H27" s="39"/>
    </row>
    <row r="28" spans="1:8" ht="21" customHeight="1">
      <c r="A28" s="37">
        <v>9</v>
      </c>
      <c r="B28" s="150" t="str">
        <f>I6</f>
        <v>カティオーラ高城A</v>
      </c>
      <c r="C28" s="151" t="str">
        <f>R8</f>
        <v>豊府</v>
      </c>
      <c r="D28" s="146" t="str">
        <f>O11</f>
        <v>ブルーウイングA</v>
      </c>
      <c r="E28" s="145" t="str">
        <f>R13</f>
        <v>カティオーラ七瀬</v>
      </c>
      <c r="F28" s="140"/>
      <c r="G28" s="39"/>
      <c r="H28" s="39"/>
    </row>
    <row r="29" spans="1:8" ht="21" customHeight="1">
      <c r="A29" s="37">
        <v>10</v>
      </c>
      <c r="B29" s="149" t="str">
        <f>O6</f>
        <v>ヴェルスパ</v>
      </c>
      <c r="C29" s="151" t="str">
        <f>O9</f>
        <v>宗方</v>
      </c>
      <c r="D29" s="146" t="str">
        <f>R11</f>
        <v>明治</v>
      </c>
      <c r="E29" s="145" t="str">
        <f>I14</f>
        <v>横瀬西</v>
      </c>
      <c r="F29" s="140"/>
      <c r="G29" s="39"/>
      <c r="H29" s="39"/>
    </row>
    <row r="30" spans="1:8" ht="21" customHeight="1">
      <c r="A30" s="37">
        <v>11</v>
      </c>
      <c r="B30" s="149" t="str">
        <f>R6</f>
        <v>明治北</v>
      </c>
      <c r="C30" s="140"/>
      <c r="D30" s="140"/>
      <c r="E30" s="140"/>
      <c r="F30" s="140"/>
      <c r="G30" s="39"/>
      <c r="H30" s="40"/>
    </row>
    <row r="31" spans="1:8" ht="21" customHeight="1">
      <c r="A31" s="134" t="s">
        <v>137</v>
      </c>
      <c r="B31" s="144"/>
      <c r="C31" s="144"/>
      <c r="D31" s="144"/>
      <c r="E31" s="144"/>
      <c r="F31" s="141"/>
      <c r="G31" s="40"/>
      <c r="H31" s="40"/>
    </row>
    <row r="32" spans="1:7" ht="21" customHeight="1">
      <c r="A32" s="134" t="s">
        <v>138</v>
      </c>
      <c r="B32" s="144"/>
      <c r="C32" s="144"/>
      <c r="D32" s="144"/>
      <c r="E32" s="144"/>
      <c r="F32" s="141"/>
      <c r="G32" s="40"/>
    </row>
    <row r="33" ht="21" customHeight="1"/>
    <row r="34" spans="2:5" ht="21" customHeight="1">
      <c r="B34" s="334" t="s">
        <v>140</v>
      </c>
      <c r="C34" s="335"/>
      <c r="D34" s="335"/>
      <c r="E34" s="336"/>
    </row>
    <row r="35" spans="1:5" ht="21" customHeight="1">
      <c r="A35" s="37" t="s">
        <v>316</v>
      </c>
      <c r="B35" s="329" t="s">
        <v>317</v>
      </c>
      <c r="C35" s="329"/>
      <c r="D35" s="337">
        <v>42582</v>
      </c>
      <c r="E35" s="338"/>
    </row>
    <row r="36" spans="1:5" ht="21" customHeight="1">
      <c r="A36" s="37" t="s">
        <v>318</v>
      </c>
      <c r="B36" s="329" t="s">
        <v>319</v>
      </c>
      <c r="C36" s="329"/>
      <c r="D36" s="337">
        <v>42589</v>
      </c>
      <c r="E36" s="338"/>
    </row>
    <row r="37" spans="1:5" ht="21" customHeight="1">
      <c r="A37" s="37" t="s">
        <v>320</v>
      </c>
      <c r="B37" s="329" t="s">
        <v>321</v>
      </c>
      <c r="C37" s="329"/>
      <c r="D37" s="337">
        <v>42617</v>
      </c>
      <c r="E37" s="338"/>
    </row>
    <row r="38" spans="1:5" ht="21" customHeight="1">
      <c r="A38" s="37" t="s">
        <v>322</v>
      </c>
      <c r="B38" s="329" t="s">
        <v>323</v>
      </c>
      <c r="C38" s="329"/>
      <c r="D38" s="337">
        <v>42631</v>
      </c>
      <c r="E38" s="338"/>
    </row>
    <row r="39" spans="1:5" ht="21" customHeight="1">
      <c r="A39" s="37" t="s">
        <v>324</v>
      </c>
      <c r="B39" s="329" t="s">
        <v>325</v>
      </c>
      <c r="C39" s="329"/>
      <c r="D39" s="337">
        <v>42645</v>
      </c>
      <c r="E39" s="338"/>
    </row>
    <row r="40" ht="21" customHeight="1"/>
    <row r="41" spans="2:5" ht="21" customHeight="1">
      <c r="B41" s="329" t="s">
        <v>141</v>
      </c>
      <c r="C41" s="329"/>
      <c r="D41" s="339" t="s">
        <v>326</v>
      </c>
      <c r="E41" s="340"/>
    </row>
    <row r="42" spans="2:5" ht="21" customHeight="1">
      <c r="B42" s="344" t="s">
        <v>147</v>
      </c>
      <c r="C42" s="344"/>
      <c r="D42" s="345" t="s">
        <v>327</v>
      </c>
      <c r="E42" s="344"/>
    </row>
    <row r="43" spans="2:5" ht="21" customHeight="1">
      <c r="B43" s="346" t="s">
        <v>74</v>
      </c>
      <c r="C43" s="346"/>
      <c r="D43" s="347" t="s">
        <v>327</v>
      </c>
      <c r="E43" s="346"/>
    </row>
    <row r="44" spans="1:6" ht="21">
      <c r="A44" s="328" t="s">
        <v>121</v>
      </c>
      <c r="B44" s="328"/>
      <c r="C44" s="328"/>
      <c r="D44" s="328"/>
      <c r="E44" s="328"/>
      <c r="F44" s="328"/>
    </row>
    <row r="45" spans="1:6" ht="21">
      <c r="A45" s="128"/>
      <c r="B45" s="127" t="s">
        <v>123</v>
      </c>
      <c r="C45" s="37" t="s">
        <v>122</v>
      </c>
      <c r="D45" s="37" t="s">
        <v>124</v>
      </c>
      <c r="E45" s="37" t="s">
        <v>125</v>
      </c>
      <c r="F45" s="130" t="s">
        <v>328</v>
      </c>
    </row>
    <row r="46" spans="1:6" ht="21">
      <c r="A46" s="186" t="s">
        <v>97</v>
      </c>
      <c r="B46" s="279"/>
      <c r="C46" s="280"/>
      <c r="D46" s="187"/>
      <c r="E46" s="187"/>
      <c r="F46" s="188"/>
    </row>
    <row r="47" spans="1:6" ht="21">
      <c r="A47" s="186" t="s">
        <v>98</v>
      </c>
      <c r="B47" s="279"/>
      <c r="C47" s="280"/>
      <c r="D47" s="187"/>
      <c r="E47" s="187"/>
      <c r="F47" s="188"/>
    </row>
    <row r="48" spans="1:6" ht="21">
      <c r="A48" s="186" t="s">
        <v>99</v>
      </c>
      <c r="B48" s="279"/>
      <c r="C48" s="280"/>
      <c r="D48" s="187"/>
      <c r="E48" s="187"/>
      <c r="F48" s="188"/>
    </row>
    <row r="49" spans="1:6" ht="21">
      <c r="A49" s="189" t="s">
        <v>100</v>
      </c>
      <c r="B49" s="281"/>
      <c r="C49" s="282"/>
      <c r="D49" s="190"/>
      <c r="E49" s="190"/>
      <c r="F49" s="188"/>
    </row>
    <row r="50" spans="1:6" ht="21">
      <c r="A50" s="189" t="s">
        <v>101</v>
      </c>
      <c r="B50" s="281"/>
      <c r="C50" s="282"/>
      <c r="D50" s="190"/>
      <c r="E50" s="190"/>
      <c r="F50" s="188"/>
    </row>
    <row r="51" spans="1:6" ht="21">
      <c r="A51" s="189" t="s">
        <v>102</v>
      </c>
      <c r="B51" s="281"/>
      <c r="C51" s="282"/>
      <c r="D51" s="190"/>
      <c r="E51" s="190"/>
      <c r="F51" s="188"/>
    </row>
    <row r="52" spans="1:6" ht="21">
      <c r="A52" s="189" t="s">
        <v>103</v>
      </c>
      <c r="B52" s="281"/>
      <c r="C52" s="282"/>
      <c r="D52" s="190"/>
      <c r="E52" s="190"/>
      <c r="F52" s="188"/>
    </row>
    <row r="53" spans="1:6" ht="21">
      <c r="A53" s="189" t="s">
        <v>104</v>
      </c>
      <c r="B53" s="281"/>
      <c r="C53" s="282"/>
      <c r="D53" s="190"/>
      <c r="E53" s="190"/>
      <c r="F53" s="188"/>
    </row>
    <row r="54" spans="1:6" ht="21">
      <c r="A54" s="189" t="s">
        <v>105</v>
      </c>
      <c r="B54" s="281"/>
      <c r="C54" s="282"/>
      <c r="D54" s="190"/>
      <c r="E54" s="190"/>
      <c r="F54" s="188"/>
    </row>
    <row r="55" spans="1:6" ht="21">
      <c r="A55" s="189" t="s">
        <v>336</v>
      </c>
      <c r="B55" s="281"/>
      <c r="C55" s="282"/>
      <c r="D55" s="190"/>
      <c r="E55" s="190"/>
      <c r="F55" s="188"/>
    </row>
    <row r="56" spans="1:6" ht="21">
      <c r="A56" s="189" t="s">
        <v>313</v>
      </c>
      <c r="B56" s="281"/>
      <c r="C56" s="188"/>
      <c r="D56" s="188"/>
      <c r="E56" s="188"/>
      <c r="F56" s="188"/>
    </row>
  </sheetData>
  <sheetProtection/>
  <mergeCells count="23">
    <mergeCell ref="B42:C42"/>
    <mergeCell ref="D42:E42"/>
    <mergeCell ref="B43:C43"/>
    <mergeCell ref="D43:E43"/>
    <mergeCell ref="A44:F44"/>
    <mergeCell ref="B38:C38"/>
    <mergeCell ref="D38:E38"/>
    <mergeCell ref="B39:C39"/>
    <mergeCell ref="D39:E39"/>
    <mergeCell ref="B41:C41"/>
    <mergeCell ref="D41:E41"/>
    <mergeCell ref="B35:C35"/>
    <mergeCell ref="D35:E35"/>
    <mergeCell ref="B36:C36"/>
    <mergeCell ref="D36:E36"/>
    <mergeCell ref="B37:C37"/>
    <mergeCell ref="D37:E37"/>
    <mergeCell ref="A1:F1"/>
    <mergeCell ref="A2:F2"/>
    <mergeCell ref="A16:F16"/>
    <mergeCell ref="A17:F17"/>
    <mergeCell ref="A18:F18"/>
    <mergeCell ref="B34:E3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T27"/>
  <sheetViews>
    <sheetView zoomScaleSheetLayoutView="100" zoomScalePageLayoutView="0" workbookViewId="0" topLeftCell="A1">
      <selection activeCell="D13" sqref="D13"/>
    </sheetView>
  </sheetViews>
  <sheetFormatPr defaultColWidth="6.00390625" defaultRowHeight="19.5" customHeight="1"/>
  <cols>
    <col min="1" max="1" width="10.75390625" style="41" customWidth="1"/>
    <col min="2" max="2" width="16.75390625" style="41" customWidth="1"/>
    <col min="3" max="3" width="7.75390625" style="41" customWidth="1"/>
    <col min="4" max="4" width="3.625" style="41" customWidth="1"/>
    <col min="5" max="6" width="7.75390625" style="41" customWidth="1"/>
    <col min="7" max="7" width="3.625" style="41" customWidth="1"/>
    <col min="8" max="9" width="7.75390625" style="41" customWidth="1"/>
    <col min="10" max="10" width="3.625" style="41" customWidth="1"/>
    <col min="11" max="12" width="7.75390625" style="41" customWidth="1"/>
    <col min="13" max="13" width="3.625" style="41" customWidth="1"/>
    <col min="14" max="15" width="7.75390625" style="41" customWidth="1"/>
    <col min="16" max="16" width="3.625" style="41" customWidth="1"/>
    <col min="17" max="18" width="7.75390625" style="41" customWidth="1"/>
    <col min="19" max="19" width="3.625" style="41" customWidth="1"/>
    <col min="20" max="20" width="7.75390625" style="41" customWidth="1"/>
    <col min="21" max="16384" width="6.00390625" style="41" customWidth="1"/>
  </cols>
  <sheetData>
    <row r="1" spans="1:20" s="4" customFormat="1" ht="26.25" thickBot="1">
      <c r="A1" s="137" t="str">
        <f>'組合せ (前期)'!A1</f>
        <v>&lt;2016年度&gt; こくみん共済U-12サッカーリーグin大分地区</v>
      </c>
      <c r="B1" s="2"/>
      <c r="C1" s="3"/>
      <c r="D1" s="3"/>
      <c r="E1" s="3"/>
      <c r="F1" s="3"/>
      <c r="N1" s="210"/>
      <c r="O1" s="353" t="s">
        <v>329</v>
      </c>
      <c r="P1" s="354"/>
      <c r="Q1" s="355"/>
      <c r="S1" s="351" t="s">
        <v>330</v>
      </c>
      <c r="T1" s="352"/>
    </row>
    <row r="2" spans="2:20" s="4" customFormat="1" ht="17.25">
      <c r="B2" s="211"/>
      <c r="C2" s="183"/>
      <c r="D2" s="183"/>
      <c r="E2" s="183"/>
      <c r="K2" s="200"/>
      <c r="O2" s="200"/>
      <c r="R2" s="357" t="s">
        <v>259</v>
      </c>
      <c r="S2" s="357"/>
      <c r="T2" s="357"/>
    </row>
    <row r="3" spans="1:20" ht="16.5" customHeight="1" thickBot="1">
      <c r="A3" s="9" t="s">
        <v>15</v>
      </c>
      <c r="B3" s="41">
        <f>'組合せ (前期)'!B17</f>
        <v>0</v>
      </c>
      <c r="C3" s="356">
        <f>'組合せ (前期)'!B18</f>
        <v>0</v>
      </c>
      <c r="D3" s="356"/>
      <c r="E3" s="356"/>
      <c r="R3" s="358"/>
      <c r="S3" s="358"/>
      <c r="T3" s="358"/>
    </row>
    <row r="4" spans="1:20" ht="19.5" customHeight="1" thickBot="1">
      <c r="A4" s="47" t="s">
        <v>14</v>
      </c>
      <c r="B4" s="48" t="s">
        <v>11</v>
      </c>
      <c r="C4" s="368" t="s">
        <v>16</v>
      </c>
      <c r="D4" s="368"/>
      <c r="E4" s="368"/>
      <c r="F4" s="364" t="s">
        <v>51</v>
      </c>
      <c r="G4" s="365"/>
      <c r="H4" s="366"/>
      <c r="I4" s="364" t="s">
        <v>52</v>
      </c>
      <c r="J4" s="365"/>
      <c r="K4" s="366"/>
      <c r="L4" s="364" t="s">
        <v>53</v>
      </c>
      <c r="M4" s="365"/>
      <c r="N4" s="366"/>
      <c r="O4" s="364" t="s">
        <v>54</v>
      </c>
      <c r="P4" s="365"/>
      <c r="Q4" s="366"/>
      <c r="R4" s="364" t="s">
        <v>55</v>
      </c>
      <c r="S4" s="365"/>
      <c r="T4" s="367"/>
    </row>
    <row r="5" spans="1:20" ht="19.5" customHeight="1">
      <c r="A5" s="571" t="s">
        <v>331</v>
      </c>
      <c r="B5" s="567" t="s">
        <v>263</v>
      </c>
      <c r="C5" s="253" t="str">
        <f>T26</f>
        <v>ドリームキッズ</v>
      </c>
      <c r="D5" s="253" t="s">
        <v>17</v>
      </c>
      <c r="E5" s="254" t="str">
        <f>E27</f>
        <v>MSS</v>
      </c>
      <c r="F5" s="255" t="str">
        <f>H27</f>
        <v>金池長浜</v>
      </c>
      <c r="G5" s="253" t="s">
        <v>17</v>
      </c>
      <c r="H5" s="254" t="str">
        <f>K27</f>
        <v>カティオーラ高城A</v>
      </c>
      <c r="I5" s="255" t="str">
        <f>N27</f>
        <v>ヴェルスパ</v>
      </c>
      <c r="J5" s="253" t="s">
        <v>17</v>
      </c>
      <c r="K5" s="254" t="str">
        <f>Q27</f>
        <v>明治北</v>
      </c>
      <c r="L5" s="255" t="str">
        <f>T26</f>
        <v>ドリームキッズ</v>
      </c>
      <c r="M5" s="253" t="s">
        <v>17</v>
      </c>
      <c r="N5" s="254" t="str">
        <f>K27</f>
        <v>カティオーラ高城A</v>
      </c>
      <c r="O5" s="255" t="str">
        <f>E27</f>
        <v>MSS</v>
      </c>
      <c r="P5" s="253" t="s">
        <v>17</v>
      </c>
      <c r="Q5" s="254" t="str">
        <f>N27</f>
        <v>ヴェルスパ</v>
      </c>
      <c r="R5" s="255" t="str">
        <f>H27</f>
        <v>金池長浜</v>
      </c>
      <c r="S5" s="253" t="s">
        <v>17</v>
      </c>
      <c r="T5" s="256" t="str">
        <f>Q27</f>
        <v>明治北</v>
      </c>
    </row>
    <row r="6" spans="1:20" ht="19.5" customHeight="1">
      <c r="A6" s="572">
        <v>42582</v>
      </c>
      <c r="B6" s="568" t="s">
        <v>359</v>
      </c>
      <c r="C6" s="360" t="str">
        <f>K27</f>
        <v>カティオーラ高城A</v>
      </c>
      <c r="D6" s="361"/>
      <c r="E6" s="362"/>
      <c r="F6" s="360" t="str">
        <f>T26</f>
        <v>ドリームキッズ</v>
      </c>
      <c r="G6" s="361"/>
      <c r="H6" s="362"/>
      <c r="I6" s="360" t="str">
        <f>E27</f>
        <v>MSS</v>
      </c>
      <c r="J6" s="361"/>
      <c r="K6" s="362"/>
      <c r="L6" s="360" t="str">
        <f>H27</f>
        <v>金池長浜</v>
      </c>
      <c r="M6" s="361"/>
      <c r="N6" s="362"/>
      <c r="O6" s="360" t="str">
        <f>Q27</f>
        <v>明治北</v>
      </c>
      <c r="P6" s="361"/>
      <c r="Q6" s="362"/>
      <c r="R6" s="360" t="str">
        <f>N27</f>
        <v>ヴェルスパ</v>
      </c>
      <c r="S6" s="361"/>
      <c r="T6" s="363"/>
    </row>
    <row r="7" spans="1:20" ht="19.5" customHeight="1">
      <c r="A7" s="571" t="s">
        <v>132</v>
      </c>
      <c r="B7" s="569" t="s">
        <v>263</v>
      </c>
      <c r="C7" s="257" t="str">
        <f>E26</f>
        <v>カティオーラU-12</v>
      </c>
      <c r="D7" s="257" t="s">
        <v>17</v>
      </c>
      <c r="E7" s="258" t="str">
        <f>H26</f>
        <v>トリニータU-12</v>
      </c>
      <c r="F7" s="259" t="str">
        <f>K26</f>
        <v>東陽</v>
      </c>
      <c r="G7" s="257" t="s">
        <v>17</v>
      </c>
      <c r="H7" s="258" t="str">
        <f>N26</f>
        <v>戸次</v>
      </c>
      <c r="I7" s="259" t="str">
        <f>E26</f>
        <v>カティオーラU-12</v>
      </c>
      <c r="J7" s="257" t="s">
        <v>17</v>
      </c>
      <c r="K7" s="258" t="str">
        <f>Q26</f>
        <v>キングス</v>
      </c>
      <c r="L7" s="259" t="str">
        <f>H26</f>
        <v>トリニータU-12</v>
      </c>
      <c r="M7" s="257" t="s">
        <v>17</v>
      </c>
      <c r="N7" s="258" t="str">
        <f>K26</f>
        <v>東陽</v>
      </c>
      <c r="O7" s="259" t="str">
        <f>N26</f>
        <v>戸次</v>
      </c>
      <c r="P7" s="257" t="s">
        <v>17</v>
      </c>
      <c r="Q7" s="258" t="str">
        <f>Q26</f>
        <v>キングス</v>
      </c>
      <c r="R7" s="260"/>
      <c r="S7" s="261"/>
      <c r="T7" s="262"/>
    </row>
    <row r="8" spans="1:20" ht="19.5" customHeight="1" thickBot="1">
      <c r="A8" s="573"/>
      <c r="B8" s="568" t="s">
        <v>359</v>
      </c>
      <c r="C8" s="348" t="str">
        <f>K26</f>
        <v>東陽</v>
      </c>
      <c r="D8" s="349"/>
      <c r="E8" s="359"/>
      <c r="F8" s="348" t="str">
        <f>E26</f>
        <v>カティオーラU-12</v>
      </c>
      <c r="G8" s="349"/>
      <c r="H8" s="359"/>
      <c r="I8" s="348" t="str">
        <f>N26</f>
        <v>戸次</v>
      </c>
      <c r="J8" s="349"/>
      <c r="K8" s="359"/>
      <c r="L8" s="348" t="str">
        <f>Q26</f>
        <v>キングス</v>
      </c>
      <c r="M8" s="349"/>
      <c r="N8" s="359"/>
      <c r="O8" s="348" t="str">
        <f>H26</f>
        <v>トリニータU-12</v>
      </c>
      <c r="P8" s="349"/>
      <c r="Q8" s="359"/>
      <c r="R8" s="263"/>
      <c r="S8" s="264"/>
      <c r="T8" s="265"/>
    </row>
    <row r="9" spans="1:20" ht="19.5" customHeight="1">
      <c r="A9" s="571" t="s">
        <v>332</v>
      </c>
      <c r="B9" s="567" t="s">
        <v>263</v>
      </c>
      <c r="C9" s="255" t="str">
        <f>E27</f>
        <v>MSS</v>
      </c>
      <c r="D9" s="253" t="s">
        <v>17</v>
      </c>
      <c r="E9" s="254" t="str">
        <f>Q27</f>
        <v>明治北</v>
      </c>
      <c r="F9" s="253" t="str">
        <f>K26</f>
        <v>東陽</v>
      </c>
      <c r="G9" s="253" t="s">
        <v>17</v>
      </c>
      <c r="H9" s="254" t="str">
        <f>Q26</f>
        <v>キングス</v>
      </c>
      <c r="I9" s="253" t="str">
        <f>E26</f>
        <v>カティオーラU-12</v>
      </c>
      <c r="J9" s="253" t="s">
        <v>221</v>
      </c>
      <c r="K9" s="254" t="str">
        <f>E27</f>
        <v>MSS</v>
      </c>
      <c r="L9" s="255" t="str">
        <f>K27</f>
        <v>カティオーラ高城A</v>
      </c>
      <c r="M9" s="253" t="s">
        <v>17</v>
      </c>
      <c r="N9" s="254" t="str">
        <f>Q27</f>
        <v>明治北</v>
      </c>
      <c r="O9" s="255" t="str">
        <f>E26</f>
        <v>カティオーラU-12</v>
      </c>
      <c r="P9" s="253" t="s">
        <v>17</v>
      </c>
      <c r="Q9" s="254" t="str">
        <f>K26</f>
        <v>東陽</v>
      </c>
      <c r="R9" s="255" t="str">
        <f>Q26</f>
        <v>キングス</v>
      </c>
      <c r="S9" s="253" t="s">
        <v>17</v>
      </c>
      <c r="T9" s="256" t="str">
        <f>K27</f>
        <v>カティオーラ高城A</v>
      </c>
    </row>
    <row r="10" spans="1:20" ht="19.5" customHeight="1">
      <c r="A10" s="572">
        <v>42589</v>
      </c>
      <c r="B10" s="568" t="s">
        <v>359</v>
      </c>
      <c r="C10" s="360" t="str">
        <f>K26</f>
        <v>東陽</v>
      </c>
      <c r="D10" s="361"/>
      <c r="E10" s="362"/>
      <c r="F10" s="360" t="str">
        <f>Q27</f>
        <v>明治北</v>
      </c>
      <c r="G10" s="361"/>
      <c r="H10" s="362"/>
      <c r="I10" s="360" t="str">
        <f>Q26</f>
        <v>キングス</v>
      </c>
      <c r="J10" s="361"/>
      <c r="K10" s="362"/>
      <c r="L10" s="360" t="str">
        <f>E27</f>
        <v>MSS</v>
      </c>
      <c r="M10" s="361"/>
      <c r="N10" s="362"/>
      <c r="O10" s="360" t="str">
        <f>K27</f>
        <v>カティオーラ高城A</v>
      </c>
      <c r="P10" s="361"/>
      <c r="Q10" s="362"/>
      <c r="R10" s="360" t="str">
        <f>E26</f>
        <v>カティオーラU-12</v>
      </c>
      <c r="S10" s="361"/>
      <c r="T10" s="363"/>
    </row>
    <row r="11" spans="1:20" ht="19.5" customHeight="1">
      <c r="A11" s="571" t="s">
        <v>132</v>
      </c>
      <c r="B11" s="569" t="s">
        <v>263</v>
      </c>
      <c r="C11" s="259" t="str">
        <f>H26</f>
        <v>トリニータU-12</v>
      </c>
      <c r="D11" s="257" t="s">
        <v>17</v>
      </c>
      <c r="E11" s="258" t="str">
        <f>N26</f>
        <v>戸次</v>
      </c>
      <c r="F11" s="259" t="str">
        <f>T26</f>
        <v>ドリームキッズ</v>
      </c>
      <c r="G11" s="257" t="s">
        <v>221</v>
      </c>
      <c r="H11" s="258" t="str">
        <f>H27</f>
        <v>金池長浜</v>
      </c>
      <c r="I11" s="259" t="str">
        <f>H26</f>
        <v>トリニータU-12</v>
      </c>
      <c r="J11" s="257" t="s">
        <v>17</v>
      </c>
      <c r="K11" s="258" t="str">
        <f>N27</f>
        <v>ヴェルスパ</v>
      </c>
      <c r="L11" s="259" t="str">
        <f>N26</f>
        <v>戸次</v>
      </c>
      <c r="M11" s="257" t="s">
        <v>221</v>
      </c>
      <c r="N11" s="258" t="str">
        <f>T26</f>
        <v>ドリームキッズ</v>
      </c>
      <c r="O11" s="259" t="str">
        <f>H27</f>
        <v>金池長浜</v>
      </c>
      <c r="P11" s="257" t="s">
        <v>17</v>
      </c>
      <c r="Q11" s="258" t="str">
        <f>N27</f>
        <v>ヴェルスパ</v>
      </c>
      <c r="R11" s="260"/>
      <c r="S11" s="261"/>
      <c r="T11" s="262"/>
    </row>
    <row r="12" spans="1:20" ht="19.5" customHeight="1" thickBot="1">
      <c r="A12" s="573"/>
      <c r="B12" s="568" t="s">
        <v>359</v>
      </c>
      <c r="C12" s="348" t="str">
        <f>T26</f>
        <v>ドリームキッズ</v>
      </c>
      <c r="D12" s="349"/>
      <c r="E12" s="359"/>
      <c r="F12" s="348" t="str">
        <f>H26</f>
        <v>トリニータU-12</v>
      </c>
      <c r="G12" s="349"/>
      <c r="H12" s="359"/>
      <c r="I12" s="348" t="str">
        <f>H27</f>
        <v>金池長浜</v>
      </c>
      <c r="J12" s="349"/>
      <c r="K12" s="359"/>
      <c r="L12" s="348" t="str">
        <f>N27</f>
        <v>ヴェルスパ</v>
      </c>
      <c r="M12" s="349"/>
      <c r="N12" s="359"/>
      <c r="O12" s="348" t="str">
        <f>N26</f>
        <v>戸次</v>
      </c>
      <c r="P12" s="349"/>
      <c r="Q12" s="359"/>
      <c r="R12" s="266"/>
      <c r="S12" s="267"/>
      <c r="T12" s="268"/>
    </row>
    <row r="13" spans="1:20" ht="19.5" customHeight="1">
      <c r="A13" s="571" t="s">
        <v>333</v>
      </c>
      <c r="B13" s="567" t="s">
        <v>263</v>
      </c>
      <c r="C13" s="253" t="str">
        <f>E26</f>
        <v>カティオーラU-12</v>
      </c>
      <c r="D13" s="253" t="s">
        <v>17</v>
      </c>
      <c r="E13" s="254" t="str">
        <f>Q27</f>
        <v>明治北</v>
      </c>
      <c r="F13" s="255" t="str">
        <f>N26</f>
        <v>戸次</v>
      </c>
      <c r="G13" s="253" t="s">
        <v>17</v>
      </c>
      <c r="H13" s="254" t="str">
        <f>H27</f>
        <v>金池長浜</v>
      </c>
      <c r="I13" s="255" t="str">
        <f>H26</f>
        <v>トリニータU-12</v>
      </c>
      <c r="J13" s="253" t="s">
        <v>17</v>
      </c>
      <c r="K13" s="254" t="str">
        <f>K27</f>
        <v>カティオーラ高城A</v>
      </c>
      <c r="L13" s="255" t="str">
        <f>E26</f>
        <v>カティオーラU-12</v>
      </c>
      <c r="M13" s="253" t="s">
        <v>17</v>
      </c>
      <c r="N13" s="254" t="str">
        <f>H27</f>
        <v>金池長浜</v>
      </c>
      <c r="O13" s="255" t="str">
        <f>H26</f>
        <v>トリニータU-12</v>
      </c>
      <c r="P13" s="253" t="s">
        <v>17</v>
      </c>
      <c r="Q13" s="254" t="str">
        <f>Q27</f>
        <v>明治北</v>
      </c>
      <c r="R13" s="255" t="str">
        <f>N26</f>
        <v>戸次</v>
      </c>
      <c r="S13" s="253" t="s">
        <v>17</v>
      </c>
      <c r="T13" s="256" t="str">
        <f>K27</f>
        <v>カティオーラ高城A</v>
      </c>
    </row>
    <row r="14" spans="1:20" ht="19.5" customHeight="1">
      <c r="A14" s="572">
        <v>42617</v>
      </c>
      <c r="B14" s="568" t="s">
        <v>359</v>
      </c>
      <c r="C14" s="360" t="str">
        <f>N26</f>
        <v>戸次</v>
      </c>
      <c r="D14" s="361"/>
      <c r="E14" s="362"/>
      <c r="F14" s="360" t="str">
        <f>Q27</f>
        <v>明治北</v>
      </c>
      <c r="G14" s="361"/>
      <c r="H14" s="362"/>
      <c r="I14" s="360" t="str">
        <f>H27</f>
        <v>金池長浜</v>
      </c>
      <c r="J14" s="361"/>
      <c r="K14" s="362"/>
      <c r="L14" s="360" t="str">
        <f>K27</f>
        <v>カティオーラ高城A</v>
      </c>
      <c r="M14" s="361"/>
      <c r="N14" s="362"/>
      <c r="O14" s="360" t="str">
        <f>E26</f>
        <v>カティオーラU-12</v>
      </c>
      <c r="P14" s="361"/>
      <c r="Q14" s="362"/>
      <c r="R14" s="360" t="str">
        <f>H26</f>
        <v>トリニータU-12</v>
      </c>
      <c r="S14" s="361"/>
      <c r="T14" s="363"/>
    </row>
    <row r="15" spans="1:20" ht="19.5" customHeight="1">
      <c r="A15" s="571" t="s">
        <v>132</v>
      </c>
      <c r="B15" s="569" t="s">
        <v>263</v>
      </c>
      <c r="C15" s="257" t="str">
        <f>K26</f>
        <v>東陽</v>
      </c>
      <c r="D15" s="257" t="s">
        <v>17</v>
      </c>
      <c r="E15" s="258" t="str">
        <f>N27</f>
        <v>ヴェルスパ</v>
      </c>
      <c r="F15" s="259" t="str">
        <f>Q26</f>
        <v>キングス</v>
      </c>
      <c r="G15" s="257" t="s">
        <v>17</v>
      </c>
      <c r="H15" s="258" t="str">
        <f>T26</f>
        <v>ドリームキッズ</v>
      </c>
      <c r="I15" s="259" t="str">
        <f>K26</f>
        <v>東陽</v>
      </c>
      <c r="J15" s="257" t="s">
        <v>17</v>
      </c>
      <c r="K15" s="258" t="str">
        <f>E27</f>
        <v>MSS</v>
      </c>
      <c r="L15" s="259" t="str">
        <f>T26</f>
        <v>ドリームキッズ</v>
      </c>
      <c r="M15" s="257" t="s">
        <v>17</v>
      </c>
      <c r="N15" s="258" t="str">
        <f>N27</f>
        <v>ヴェルスパ</v>
      </c>
      <c r="O15" s="259" t="str">
        <f>Q26</f>
        <v>キングス</v>
      </c>
      <c r="P15" s="257" t="s">
        <v>17</v>
      </c>
      <c r="Q15" s="258" t="str">
        <f>E27</f>
        <v>MSS</v>
      </c>
      <c r="R15" s="260"/>
      <c r="S15" s="261"/>
      <c r="T15" s="262"/>
    </row>
    <row r="16" spans="1:20" ht="19.5" customHeight="1" thickBot="1">
      <c r="A16" s="573"/>
      <c r="B16" s="568" t="s">
        <v>359</v>
      </c>
      <c r="C16" s="348" t="str">
        <f>Q26</f>
        <v>キングス</v>
      </c>
      <c r="D16" s="349"/>
      <c r="E16" s="359"/>
      <c r="F16" s="348" t="str">
        <f>K26</f>
        <v>東陽</v>
      </c>
      <c r="G16" s="349"/>
      <c r="H16" s="359"/>
      <c r="I16" s="348" t="str">
        <f>T26</f>
        <v>ドリームキッズ</v>
      </c>
      <c r="J16" s="349"/>
      <c r="K16" s="359"/>
      <c r="L16" s="348" t="str">
        <f>E27</f>
        <v>MSS</v>
      </c>
      <c r="M16" s="349"/>
      <c r="N16" s="359"/>
      <c r="O16" s="348" t="str">
        <f>N27</f>
        <v>ヴェルスパ</v>
      </c>
      <c r="P16" s="349"/>
      <c r="Q16" s="359"/>
      <c r="R16" s="266"/>
      <c r="S16" s="267"/>
      <c r="T16" s="268"/>
    </row>
    <row r="17" spans="1:20" ht="19.5" customHeight="1">
      <c r="A17" s="571" t="s">
        <v>334</v>
      </c>
      <c r="B17" s="567" t="s">
        <v>263</v>
      </c>
      <c r="C17" s="253" t="str">
        <f>E26</f>
        <v>カティオーラU-12</v>
      </c>
      <c r="D17" s="253" t="s">
        <v>17</v>
      </c>
      <c r="E17" s="254" t="str">
        <f>T26</f>
        <v>ドリームキッズ</v>
      </c>
      <c r="F17" s="255" t="str">
        <f>H26</f>
        <v>トリニータU-12</v>
      </c>
      <c r="G17" s="253" t="s">
        <v>17</v>
      </c>
      <c r="H17" s="254" t="str">
        <f>Q26</f>
        <v>キングス</v>
      </c>
      <c r="I17" s="255" t="str">
        <f>K27</f>
        <v>カティオーラ高城A</v>
      </c>
      <c r="J17" s="253" t="s">
        <v>17</v>
      </c>
      <c r="K17" s="254" t="str">
        <f>N27</f>
        <v>ヴェルスパ</v>
      </c>
      <c r="L17" s="255" t="str">
        <f>H26</f>
        <v>トリニータU-12</v>
      </c>
      <c r="M17" s="253" t="s">
        <v>17</v>
      </c>
      <c r="N17" s="254" t="str">
        <f>T26</f>
        <v>ドリームキッズ</v>
      </c>
      <c r="O17" s="255" t="str">
        <f>E26</f>
        <v>カティオーラU-12</v>
      </c>
      <c r="P17" s="253" t="s">
        <v>17</v>
      </c>
      <c r="Q17" s="254" t="str">
        <f>K27</f>
        <v>カティオーラ高城A</v>
      </c>
      <c r="R17" s="255" t="str">
        <f>Q26</f>
        <v>キングス</v>
      </c>
      <c r="S17" s="253" t="s">
        <v>17</v>
      </c>
      <c r="T17" s="256" t="str">
        <f>N27</f>
        <v>ヴェルスパ</v>
      </c>
    </row>
    <row r="18" spans="1:20" ht="19.5" customHeight="1">
      <c r="A18" s="572">
        <v>42631</v>
      </c>
      <c r="B18" s="568" t="s">
        <v>359</v>
      </c>
      <c r="C18" s="360" t="str">
        <f>H26</f>
        <v>トリニータU-12</v>
      </c>
      <c r="D18" s="361"/>
      <c r="E18" s="362"/>
      <c r="F18" s="360" t="str">
        <f>T26</f>
        <v>ドリームキッズ</v>
      </c>
      <c r="G18" s="361"/>
      <c r="H18" s="362"/>
      <c r="I18" s="360" t="str">
        <f>Q26</f>
        <v>キングス</v>
      </c>
      <c r="J18" s="361"/>
      <c r="K18" s="362"/>
      <c r="L18" s="360" t="str">
        <f>K27</f>
        <v>カティオーラ高城A</v>
      </c>
      <c r="M18" s="361"/>
      <c r="N18" s="362"/>
      <c r="O18" s="360" t="str">
        <f>N27</f>
        <v>ヴェルスパ</v>
      </c>
      <c r="P18" s="361"/>
      <c r="Q18" s="362"/>
      <c r="R18" s="360" t="str">
        <f>E26</f>
        <v>カティオーラU-12</v>
      </c>
      <c r="S18" s="361"/>
      <c r="T18" s="363"/>
    </row>
    <row r="19" spans="1:20" ht="19.5" customHeight="1">
      <c r="A19" s="571" t="s">
        <v>132</v>
      </c>
      <c r="B19" s="569" t="s">
        <v>263</v>
      </c>
      <c r="C19" s="257" t="str">
        <f>K26</f>
        <v>東陽</v>
      </c>
      <c r="D19" s="257" t="s">
        <v>17</v>
      </c>
      <c r="E19" s="258" t="str">
        <f>H27</f>
        <v>金池長浜</v>
      </c>
      <c r="F19" s="259" t="str">
        <f>N26</f>
        <v>戸次</v>
      </c>
      <c r="G19" s="257" t="s">
        <v>17</v>
      </c>
      <c r="H19" s="258" t="str">
        <f>E27</f>
        <v>MSS</v>
      </c>
      <c r="I19" s="259" t="str">
        <f>K26</f>
        <v>東陽</v>
      </c>
      <c r="J19" s="257" t="s">
        <v>17</v>
      </c>
      <c r="K19" s="258" t="str">
        <f>Q27</f>
        <v>明治北</v>
      </c>
      <c r="L19" s="259" t="str">
        <f>E27</f>
        <v>MSS</v>
      </c>
      <c r="M19" s="257" t="s">
        <v>17</v>
      </c>
      <c r="N19" s="258" t="str">
        <f>H27</f>
        <v>金池長浜</v>
      </c>
      <c r="O19" s="259" t="str">
        <f>N26</f>
        <v>戸次</v>
      </c>
      <c r="P19" s="257" t="s">
        <v>17</v>
      </c>
      <c r="Q19" s="258" t="str">
        <f>Q27</f>
        <v>明治北</v>
      </c>
      <c r="R19" s="260"/>
      <c r="S19" s="261"/>
      <c r="T19" s="262"/>
    </row>
    <row r="20" spans="1:20" ht="19.5" customHeight="1" thickBot="1">
      <c r="A20" s="573"/>
      <c r="B20" s="568" t="s">
        <v>359</v>
      </c>
      <c r="C20" s="348" t="str">
        <f>N26</f>
        <v>戸次</v>
      </c>
      <c r="D20" s="349"/>
      <c r="E20" s="359"/>
      <c r="F20" s="348" t="str">
        <f>K26</f>
        <v>東陽</v>
      </c>
      <c r="G20" s="349"/>
      <c r="H20" s="359"/>
      <c r="I20" s="348" t="str">
        <f>E27</f>
        <v>MSS</v>
      </c>
      <c r="J20" s="349"/>
      <c r="K20" s="359"/>
      <c r="L20" s="348" t="str">
        <f>Q27</f>
        <v>明治北</v>
      </c>
      <c r="M20" s="349"/>
      <c r="N20" s="359"/>
      <c r="O20" s="348" t="str">
        <f>H27</f>
        <v>金池長浜</v>
      </c>
      <c r="P20" s="349"/>
      <c r="Q20" s="359"/>
      <c r="R20" s="266"/>
      <c r="S20" s="267"/>
      <c r="T20" s="268"/>
    </row>
    <row r="21" spans="1:20" ht="19.5" customHeight="1">
      <c r="A21" s="571" t="s">
        <v>335</v>
      </c>
      <c r="B21" s="567" t="s">
        <v>263</v>
      </c>
      <c r="C21" s="253" t="str">
        <f>E26</f>
        <v>カティオーラU-12</v>
      </c>
      <c r="D21" s="253" t="s">
        <v>17</v>
      </c>
      <c r="E21" s="254" t="str">
        <f>N27</f>
        <v>ヴェルスパ</v>
      </c>
      <c r="F21" s="269" t="str">
        <f>H26</f>
        <v>トリニータU-12</v>
      </c>
      <c r="G21" s="253" t="s">
        <v>17</v>
      </c>
      <c r="H21" s="254" t="str">
        <f>H27</f>
        <v>金池長浜</v>
      </c>
      <c r="I21" s="255" t="str">
        <f>N26</f>
        <v>戸次</v>
      </c>
      <c r="J21" s="253" t="s">
        <v>17</v>
      </c>
      <c r="K21" s="254" t="str">
        <f>N27</f>
        <v>ヴェルスパ</v>
      </c>
      <c r="L21" s="270"/>
      <c r="M21" s="271"/>
      <c r="N21" s="272"/>
      <c r="O21" s="255" t="str">
        <f>E26</f>
        <v>カティオーラU-12</v>
      </c>
      <c r="P21" s="253" t="s">
        <v>17</v>
      </c>
      <c r="Q21" s="254" t="str">
        <f>N26</f>
        <v>戸次</v>
      </c>
      <c r="R21" s="269" t="str">
        <f>Q26</f>
        <v>キングス</v>
      </c>
      <c r="S21" s="253" t="s">
        <v>17</v>
      </c>
      <c r="T21" s="256" t="str">
        <f>H27</f>
        <v>金池長浜</v>
      </c>
    </row>
    <row r="22" spans="1:20" ht="19.5" customHeight="1">
      <c r="A22" s="572">
        <v>42645</v>
      </c>
      <c r="B22" s="568" t="s">
        <v>359</v>
      </c>
      <c r="C22" s="360" t="str">
        <f>H26</f>
        <v>トリニータU-12</v>
      </c>
      <c r="D22" s="361"/>
      <c r="E22" s="362"/>
      <c r="F22" s="360" t="str">
        <f>N26</f>
        <v>戸次</v>
      </c>
      <c r="G22" s="361"/>
      <c r="H22" s="362"/>
      <c r="I22" s="360" t="str">
        <f>H27</f>
        <v>金池長浜</v>
      </c>
      <c r="J22" s="361"/>
      <c r="K22" s="362"/>
      <c r="L22" s="273"/>
      <c r="M22" s="274"/>
      <c r="N22" s="275"/>
      <c r="O22" s="360" t="str">
        <f>N27</f>
        <v>ヴェルスパ</v>
      </c>
      <c r="P22" s="361"/>
      <c r="Q22" s="362"/>
      <c r="R22" s="360" t="str">
        <f>E26</f>
        <v>カティオーラU-12</v>
      </c>
      <c r="S22" s="361"/>
      <c r="T22" s="363"/>
    </row>
    <row r="23" spans="1:20" ht="19.5" customHeight="1">
      <c r="A23" s="571" t="s">
        <v>132</v>
      </c>
      <c r="B23" s="569" t="s">
        <v>263</v>
      </c>
      <c r="C23" s="276" t="str">
        <f>Q26</f>
        <v>キングス</v>
      </c>
      <c r="D23" s="257" t="s">
        <v>17</v>
      </c>
      <c r="E23" s="258" t="str">
        <f>Q27</f>
        <v>明治北</v>
      </c>
      <c r="F23" s="259" t="str">
        <f>K26</f>
        <v>東陽</v>
      </c>
      <c r="G23" s="257" t="s">
        <v>17</v>
      </c>
      <c r="H23" s="258" t="str">
        <f>K27</f>
        <v>カティオーラ高城A</v>
      </c>
      <c r="I23" s="259" t="str">
        <f>T26</f>
        <v>ドリームキッズ</v>
      </c>
      <c r="J23" s="257" t="s">
        <v>222</v>
      </c>
      <c r="K23" s="258" t="str">
        <f>Q27</f>
        <v>明治北</v>
      </c>
      <c r="L23" s="259" t="str">
        <f>E27</f>
        <v>MSS</v>
      </c>
      <c r="M23" s="257" t="s">
        <v>17</v>
      </c>
      <c r="N23" s="258" t="str">
        <f>K27</f>
        <v>カティオーラ高城A</v>
      </c>
      <c r="O23" s="259" t="str">
        <f>K26</f>
        <v>東陽</v>
      </c>
      <c r="P23" s="257" t="s">
        <v>223</v>
      </c>
      <c r="Q23" s="258" t="str">
        <f>T26</f>
        <v>ドリームキッズ</v>
      </c>
      <c r="R23" s="277" t="str">
        <f>H26</f>
        <v>トリニータU-12</v>
      </c>
      <c r="S23" s="257" t="s">
        <v>223</v>
      </c>
      <c r="T23" s="278" t="str">
        <f>E27</f>
        <v>MSS</v>
      </c>
    </row>
    <row r="24" spans="1:20" ht="19.5" customHeight="1" thickBot="1">
      <c r="A24" s="573"/>
      <c r="B24" s="570" t="s">
        <v>359</v>
      </c>
      <c r="C24" s="348" t="str">
        <f>K26</f>
        <v>東陽</v>
      </c>
      <c r="D24" s="349"/>
      <c r="E24" s="359"/>
      <c r="F24" s="348" t="str">
        <f>Q26</f>
        <v>キングス</v>
      </c>
      <c r="G24" s="349"/>
      <c r="H24" s="359"/>
      <c r="I24" s="348" t="str">
        <f>K27</f>
        <v>カティオーラ高城A</v>
      </c>
      <c r="J24" s="349"/>
      <c r="K24" s="359"/>
      <c r="L24" s="348" t="str">
        <f>Q27</f>
        <v>明治北</v>
      </c>
      <c r="M24" s="349"/>
      <c r="N24" s="359"/>
      <c r="O24" s="348" t="str">
        <f>E27</f>
        <v>MSS</v>
      </c>
      <c r="P24" s="349"/>
      <c r="Q24" s="359"/>
      <c r="R24" s="348" t="str">
        <f>T26</f>
        <v>ドリームキッズ</v>
      </c>
      <c r="S24" s="349"/>
      <c r="T24" s="350"/>
    </row>
    <row r="26" spans="4:20" ht="19.5" customHeight="1">
      <c r="D26" s="239" t="s">
        <v>31</v>
      </c>
      <c r="E26" s="240" t="str">
        <f>'組合せ (後期)'!B20</f>
        <v>カティオーラU-12</v>
      </c>
      <c r="F26" s="239"/>
      <c r="G26" s="239" t="s">
        <v>22</v>
      </c>
      <c r="H26" s="240" t="str">
        <f>'組合せ (後期)'!B21</f>
        <v>トリニータU-12</v>
      </c>
      <c r="I26" s="239"/>
      <c r="J26" s="239" t="s">
        <v>23</v>
      </c>
      <c r="K26" s="240" t="str">
        <f>'組合せ (後期)'!B22</f>
        <v>東陽</v>
      </c>
      <c r="L26" s="239"/>
      <c r="M26" s="239" t="s">
        <v>24</v>
      </c>
      <c r="N26" s="240" t="str">
        <f>'組合せ (後期)'!B23</f>
        <v>戸次</v>
      </c>
      <c r="O26" s="239"/>
      <c r="P26" s="239" t="s">
        <v>25</v>
      </c>
      <c r="Q26" s="240" t="str">
        <f>'組合せ (後期)'!B24</f>
        <v>キングス</v>
      </c>
      <c r="R26" s="239"/>
      <c r="S26" s="239" t="s">
        <v>26</v>
      </c>
      <c r="T26" s="240" t="str">
        <f>'組合せ (後期)'!B25</f>
        <v>ドリームキッズ</v>
      </c>
    </row>
    <row r="27" spans="4:20" ht="19.5" customHeight="1">
      <c r="D27" s="239" t="s">
        <v>27</v>
      </c>
      <c r="E27" s="240" t="str">
        <f>'組合せ (後期)'!B26</f>
        <v>MSS</v>
      </c>
      <c r="F27" s="239"/>
      <c r="G27" s="239" t="s">
        <v>28</v>
      </c>
      <c r="H27" s="240" t="str">
        <f>'組合せ (後期)'!B27</f>
        <v>金池長浜</v>
      </c>
      <c r="I27" s="239"/>
      <c r="J27" s="239" t="s">
        <v>29</v>
      </c>
      <c r="K27" s="240" t="str">
        <f>'組合せ (後期)'!B28</f>
        <v>カティオーラ高城A</v>
      </c>
      <c r="L27" s="239"/>
      <c r="M27" s="239" t="s">
        <v>30</v>
      </c>
      <c r="N27" s="240" t="str">
        <f>'組合せ (後期)'!B29</f>
        <v>ヴェルスパ</v>
      </c>
      <c r="O27" s="239"/>
      <c r="P27" s="239" t="s">
        <v>224</v>
      </c>
      <c r="Q27" s="240" t="str">
        <f>'組合せ (後期)'!B30</f>
        <v>明治北</v>
      </c>
      <c r="R27" s="239"/>
      <c r="S27" s="239"/>
      <c r="T27" s="239"/>
    </row>
  </sheetData>
  <sheetProtection/>
  <mergeCells count="65">
    <mergeCell ref="C4:E4"/>
    <mergeCell ref="F4:H4"/>
    <mergeCell ref="C6:E6"/>
    <mergeCell ref="F6:H6"/>
    <mergeCell ref="I6:K6"/>
    <mergeCell ref="I4:K4"/>
    <mergeCell ref="L6:N6"/>
    <mergeCell ref="O6:Q6"/>
    <mergeCell ref="I10:K10"/>
    <mergeCell ref="L10:N10"/>
    <mergeCell ref="O10:Q10"/>
    <mergeCell ref="R10:T10"/>
    <mergeCell ref="L4:N4"/>
    <mergeCell ref="O4:Q4"/>
    <mergeCell ref="R4:T4"/>
    <mergeCell ref="R6:T6"/>
    <mergeCell ref="C8:E8"/>
    <mergeCell ref="F8:H8"/>
    <mergeCell ref="I8:K8"/>
    <mergeCell ref="L8:N8"/>
    <mergeCell ref="O8:Q8"/>
    <mergeCell ref="C12:E12"/>
    <mergeCell ref="F12:H12"/>
    <mergeCell ref="I12:K12"/>
    <mergeCell ref="L12:N12"/>
    <mergeCell ref="O12:Q12"/>
    <mergeCell ref="C10:E10"/>
    <mergeCell ref="F10:H10"/>
    <mergeCell ref="O16:Q16"/>
    <mergeCell ref="C14:E14"/>
    <mergeCell ref="F14:H14"/>
    <mergeCell ref="I14:K14"/>
    <mergeCell ref="L14:N14"/>
    <mergeCell ref="O14:Q14"/>
    <mergeCell ref="F18:H18"/>
    <mergeCell ref="I18:K18"/>
    <mergeCell ref="L18:N18"/>
    <mergeCell ref="O18:Q18"/>
    <mergeCell ref="R14:T14"/>
    <mergeCell ref="C16:E16"/>
    <mergeCell ref="F16:H16"/>
    <mergeCell ref="I16:K16"/>
    <mergeCell ref="L16:N16"/>
    <mergeCell ref="R22:T22"/>
    <mergeCell ref="R18:T18"/>
    <mergeCell ref="C20:E20"/>
    <mergeCell ref="F20:H20"/>
    <mergeCell ref="I20:K20"/>
    <mergeCell ref="L20:N20"/>
    <mergeCell ref="O20:Q20"/>
    <mergeCell ref="C18:E18"/>
    <mergeCell ref="O24:Q24"/>
    <mergeCell ref="C22:E22"/>
    <mergeCell ref="F22:H22"/>
    <mergeCell ref="I22:K22"/>
    <mergeCell ref="O22:Q22"/>
    <mergeCell ref="R24:T24"/>
    <mergeCell ref="S1:T1"/>
    <mergeCell ref="O1:Q1"/>
    <mergeCell ref="C3:E3"/>
    <mergeCell ref="R2:T3"/>
    <mergeCell ref="C24:E24"/>
    <mergeCell ref="F24:H24"/>
    <mergeCell ref="I24:K24"/>
    <mergeCell ref="L24:N24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X53"/>
  <sheetViews>
    <sheetView zoomScale="70" zoomScaleNormal="70" zoomScalePageLayoutView="0" workbookViewId="0" topLeftCell="A4">
      <selection activeCell="R28" sqref="R28"/>
    </sheetView>
  </sheetViews>
  <sheetFormatPr defaultColWidth="8.625" defaultRowHeight="13.5"/>
  <cols>
    <col min="1" max="1" width="2.625" style="13" customWidth="1"/>
    <col min="2" max="2" width="10.625" style="13" customWidth="1"/>
    <col min="3" max="3" width="6.375" style="13" bestFit="1" customWidth="1"/>
    <col min="4" max="48" width="4.125" style="13" customWidth="1"/>
    <col min="49" max="50" width="7.125" style="13" customWidth="1"/>
    <col min="51" max="51" width="4.125" style="13" customWidth="1"/>
    <col min="52" max="53" width="7.125" style="13" customWidth="1"/>
    <col min="54" max="16384" width="8.625" style="13" customWidth="1"/>
  </cols>
  <sheetData>
    <row r="1" spans="2:48" ht="29.25" thickTop="1">
      <c r="B1" s="92" t="str">
        <f>'組合せ (前期)'!A1</f>
        <v>&lt;2016年度&gt; こくみん共済U-12サッカーリーグin大分地区</v>
      </c>
      <c r="C1" s="10"/>
      <c r="D1" s="10"/>
      <c r="E1" s="11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64"/>
      <c r="V1" s="10"/>
      <c r="W1" s="10"/>
      <c r="X1" s="10"/>
      <c r="Y1" s="10"/>
      <c r="Z1" s="10"/>
      <c r="AH1" s="378" t="s">
        <v>348</v>
      </c>
      <c r="AI1" s="379"/>
      <c r="AJ1" s="379"/>
      <c r="AK1" s="379"/>
      <c r="AL1" s="379"/>
      <c r="AM1" s="379"/>
      <c r="AN1" s="380"/>
      <c r="AO1" s="10"/>
      <c r="AP1" s="384" t="s">
        <v>330</v>
      </c>
      <c r="AQ1" s="385"/>
      <c r="AR1" s="385"/>
      <c r="AS1" s="385"/>
      <c r="AT1" s="385"/>
      <c r="AU1" s="385"/>
      <c r="AV1" s="386"/>
    </row>
    <row r="2" spans="2:48" ht="24.75" thickBot="1">
      <c r="B2" s="63" t="s">
        <v>79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H2" s="381"/>
      <c r="AI2" s="382"/>
      <c r="AJ2" s="382"/>
      <c r="AK2" s="382"/>
      <c r="AL2" s="382"/>
      <c r="AM2" s="382"/>
      <c r="AN2" s="383"/>
      <c r="AO2" s="10"/>
      <c r="AP2" s="387"/>
      <c r="AQ2" s="388"/>
      <c r="AR2" s="388"/>
      <c r="AS2" s="388"/>
      <c r="AT2" s="388"/>
      <c r="AU2" s="388"/>
      <c r="AV2" s="389"/>
    </row>
    <row r="3" ht="15.75" thickBot="1" thickTop="1"/>
    <row r="4" spans="2:50" ht="15" thickBot="1">
      <c r="B4" s="289" t="s">
        <v>10</v>
      </c>
      <c r="C4" s="456" t="s">
        <v>11</v>
      </c>
      <c r="D4" s="456"/>
      <c r="E4" s="456"/>
      <c r="F4" s="456"/>
      <c r="G4" s="455" t="s">
        <v>225</v>
      </c>
      <c r="H4" s="456"/>
      <c r="I4" s="456"/>
      <c r="J4" s="456"/>
      <c r="K4" s="456"/>
      <c r="L4" s="456"/>
      <c r="M4" s="458"/>
      <c r="N4" s="455" t="s">
        <v>226</v>
      </c>
      <c r="O4" s="456"/>
      <c r="P4" s="456"/>
      <c r="Q4" s="456"/>
      <c r="R4" s="456"/>
      <c r="S4" s="456"/>
      <c r="T4" s="458"/>
      <c r="U4" s="455" t="s">
        <v>227</v>
      </c>
      <c r="V4" s="456"/>
      <c r="W4" s="456"/>
      <c r="X4" s="456"/>
      <c r="Y4" s="456"/>
      <c r="Z4" s="456"/>
      <c r="AA4" s="458"/>
      <c r="AB4" s="455" t="s">
        <v>228</v>
      </c>
      <c r="AC4" s="456"/>
      <c r="AD4" s="456"/>
      <c r="AE4" s="456"/>
      <c r="AF4" s="456"/>
      <c r="AG4" s="456"/>
      <c r="AH4" s="458"/>
      <c r="AI4" s="455" t="s">
        <v>229</v>
      </c>
      <c r="AJ4" s="456"/>
      <c r="AK4" s="456"/>
      <c r="AL4" s="456"/>
      <c r="AM4" s="456"/>
      <c r="AN4" s="456"/>
      <c r="AO4" s="458"/>
      <c r="AP4" s="455" t="s">
        <v>230</v>
      </c>
      <c r="AQ4" s="456"/>
      <c r="AR4" s="456"/>
      <c r="AS4" s="456"/>
      <c r="AT4" s="456"/>
      <c r="AU4" s="456"/>
      <c r="AV4" s="457"/>
      <c r="AW4" s="14"/>
      <c r="AX4" s="14"/>
    </row>
    <row r="5" spans="2:50" ht="14.25">
      <c r="B5" s="290" t="str">
        <f>'1部後期日程(11チーム)'!A5</f>
        <v>後期 第1節</v>
      </c>
      <c r="C5" s="451" t="str">
        <f>'1部後期日程(11チーム)'!B5:B6</f>
        <v>会場:</v>
      </c>
      <c r="D5" s="451"/>
      <c r="E5" s="450" t="s">
        <v>12</v>
      </c>
      <c r="F5" s="444"/>
      <c r="G5" s="450" t="str">
        <f>V26</f>
        <v>ドリームキッズ</v>
      </c>
      <c r="H5" s="444"/>
      <c r="I5" s="444"/>
      <c r="J5" s="111" t="s">
        <v>231</v>
      </c>
      <c r="K5" s="444" t="str">
        <f>G27</f>
        <v>MSS</v>
      </c>
      <c r="L5" s="444"/>
      <c r="M5" s="446"/>
      <c r="N5" s="450" t="str">
        <f>J27</f>
        <v>金池長浜</v>
      </c>
      <c r="O5" s="444"/>
      <c r="P5" s="444"/>
      <c r="Q5" s="111" t="s">
        <v>232</v>
      </c>
      <c r="R5" s="444" t="str">
        <f>M27</f>
        <v>カティオーラ高城A</v>
      </c>
      <c r="S5" s="444"/>
      <c r="T5" s="446"/>
      <c r="U5" s="450" t="str">
        <f>P27</f>
        <v>ヴェルスパ</v>
      </c>
      <c r="V5" s="444"/>
      <c r="W5" s="444"/>
      <c r="X5" s="111" t="s">
        <v>32</v>
      </c>
      <c r="Y5" s="444" t="str">
        <f>S27</f>
        <v>明治北</v>
      </c>
      <c r="Z5" s="444"/>
      <c r="AA5" s="446"/>
      <c r="AB5" s="450" t="str">
        <f>V26</f>
        <v>ドリームキッズ</v>
      </c>
      <c r="AC5" s="444"/>
      <c r="AD5" s="444"/>
      <c r="AE5" s="111" t="s">
        <v>32</v>
      </c>
      <c r="AF5" s="444" t="str">
        <f>M27</f>
        <v>カティオーラ高城A</v>
      </c>
      <c r="AG5" s="444"/>
      <c r="AH5" s="446"/>
      <c r="AI5" s="450" t="str">
        <f>G27</f>
        <v>MSS</v>
      </c>
      <c r="AJ5" s="444"/>
      <c r="AK5" s="444"/>
      <c r="AL5" s="111" t="s">
        <v>232</v>
      </c>
      <c r="AM5" s="444" t="str">
        <f>P27</f>
        <v>ヴェルスパ</v>
      </c>
      <c r="AN5" s="444"/>
      <c r="AO5" s="446"/>
      <c r="AP5" s="450" t="str">
        <f>J27</f>
        <v>金池長浜</v>
      </c>
      <c r="AQ5" s="444"/>
      <c r="AR5" s="444"/>
      <c r="AS5" s="111" t="s">
        <v>32</v>
      </c>
      <c r="AT5" s="444" t="str">
        <f>S27</f>
        <v>明治北</v>
      </c>
      <c r="AU5" s="444"/>
      <c r="AV5" s="445"/>
      <c r="AW5" s="14"/>
      <c r="AX5" s="14"/>
    </row>
    <row r="6" spans="2:48" ht="14.25">
      <c r="B6" s="185">
        <f>'1部後期日程(11チーム)'!A6</f>
        <v>42582</v>
      </c>
      <c r="C6" s="440"/>
      <c r="D6" s="440"/>
      <c r="E6" s="443" t="s">
        <v>13</v>
      </c>
      <c r="F6" s="438"/>
      <c r="G6" s="443"/>
      <c r="H6" s="438"/>
      <c r="I6" s="438"/>
      <c r="J6" s="112" t="s">
        <v>32</v>
      </c>
      <c r="K6" s="438"/>
      <c r="L6" s="438"/>
      <c r="M6" s="442"/>
      <c r="N6" s="443"/>
      <c r="O6" s="438"/>
      <c r="P6" s="438"/>
      <c r="Q6" s="112" t="s">
        <v>32</v>
      </c>
      <c r="R6" s="438"/>
      <c r="S6" s="438"/>
      <c r="T6" s="442"/>
      <c r="U6" s="443"/>
      <c r="V6" s="438"/>
      <c r="W6" s="438"/>
      <c r="X6" s="112" t="s">
        <v>32</v>
      </c>
      <c r="Y6" s="438"/>
      <c r="Z6" s="438"/>
      <c r="AA6" s="442"/>
      <c r="AB6" s="443"/>
      <c r="AC6" s="438"/>
      <c r="AD6" s="438"/>
      <c r="AE6" s="112" t="s">
        <v>32</v>
      </c>
      <c r="AF6" s="438"/>
      <c r="AG6" s="438"/>
      <c r="AH6" s="442"/>
      <c r="AI6" s="443"/>
      <c r="AJ6" s="438"/>
      <c r="AK6" s="438"/>
      <c r="AL6" s="112" t="s">
        <v>32</v>
      </c>
      <c r="AM6" s="438"/>
      <c r="AN6" s="438"/>
      <c r="AO6" s="442"/>
      <c r="AP6" s="443"/>
      <c r="AQ6" s="438"/>
      <c r="AR6" s="438"/>
      <c r="AS6" s="112" t="s">
        <v>32</v>
      </c>
      <c r="AT6" s="438"/>
      <c r="AU6" s="438"/>
      <c r="AV6" s="439"/>
    </row>
    <row r="7" spans="2:48" ht="14.25">
      <c r="B7" s="184" t="str">
        <f>'1部後期日程(11チーム)'!A7</f>
        <v>(日)</v>
      </c>
      <c r="C7" s="440" t="str">
        <f>'1部後期日程(11チーム)'!B7:B8</f>
        <v>会場:</v>
      </c>
      <c r="D7" s="440"/>
      <c r="E7" s="436" t="s">
        <v>12</v>
      </c>
      <c r="F7" s="434"/>
      <c r="G7" s="436" t="str">
        <f>G26</f>
        <v>カティオーラU-12</v>
      </c>
      <c r="H7" s="434"/>
      <c r="I7" s="434"/>
      <c r="J7" s="113" t="s">
        <v>32</v>
      </c>
      <c r="K7" s="434" t="str">
        <f>J26</f>
        <v>トリニータU-12</v>
      </c>
      <c r="L7" s="434"/>
      <c r="M7" s="435"/>
      <c r="N7" s="436" t="str">
        <f>M26</f>
        <v>東陽</v>
      </c>
      <c r="O7" s="434"/>
      <c r="P7" s="434"/>
      <c r="Q7" s="113" t="s">
        <v>32</v>
      </c>
      <c r="R7" s="434" t="str">
        <f>P26</f>
        <v>戸次</v>
      </c>
      <c r="S7" s="434"/>
      <c r="T7" s="435"/>
      <c r="U7" s="436" t="str">
        <f>G26</f>
        <v>カティオーラU-12</v>
      </c>
      <c r="V7" s="434"/>
      <c r="W7" s="434"/>
      <c r="X7" s="113" t="s">
        <v>233</v>
      </c>
      <c r="Y7" s="434" t="str">
        <f>S26</f>
        <v>キングス</v>
      </c>
      <c r="Z7" s="434"/>
      <c r="AA7" s="435"/>
      <c r="AB7" s="436" t="str">
        <f>J26</f>
        <v>トリニータU-12</v>
      </c>
      <c r="AC7" s="434"/>
      <c r="AD7" s="434"/>
      <c r="AE7" s="113" t="s">
        <v>233</v>
      </c>
      <c r="AF7" s="434" t="str">
        <f>M26</f>
        <v>東陽</v>
      </c>
      <c r="AG7" s="434"/>
      <c r="AH7" s="435"/>
      <c r="AI7" s="436" t="str">
        <f>P26</f>
        <v>戸次</v>
      </c>
      <c r="AJ7" s="434"/>
      <c r="AK7" s="434"/>
      <c r="AL7" s="113" t="s">
        <v>233</v>
      </c>
      <c r="AM7" s="434" t="str">
        <f>S26</f>
        <v>キングス</v>
      </c>
      <c r="AN7" s="434"/>
      <c r="AO7" s="435"/>
      <c r="AP7" s="454"/>
      <c r="AQ7" s="452"/>
      <c r="AR7" s="452"/>
      <c r="AS7" s="120" t="s">
        <v>233</v>
      </c>
      <c r="AT7" s="452"/>
      <c r="AU7" s="452"/>
      <c r="AV7" s="453"/>
    </row>
    <row r="8" spans="2:48" ht="15" thickBot="1">
      <c r="B8" s="291"/>
      <c r="C8" s="441"/>
      <c r="D8" s="441"/>
      <c r="E8" s="433" t="s">
        <v>13</v>
      </c>
      <c r="F8" s="430"/>
      <c r="G8" s="443"/>
      <c r="H8" s="438"/>
      <c r="I8" s="438"/>
      <c r="J8" s="112" t="s">
        <v>32</v>
      </c>
      <c r="K8" s="438"/>
      <c r="L8" s="438"/>
      <c r="M8" s="442"/>
      <c r="N8" s="443"/>
      <c r="O8" s="438"/>
      <c r="P8" s="438"/>
      <c r="Q8" s="112" t="s">
        <v>32</v>
      </c>
      <c r="R8" s="438"/>
      <c r="S8" s="438"/>
      <c r="T8" s="442"/>
      <c r="U8" s="443"/>
      <c r="V8" s="438"/>
      <c r="W8" s="438"/>
      <c r="X8" s="112" t="s">
        <v>32</v>
      </c>
      <c r="Y8" s="438"/>
      <c r="Z8" s="438"/>
      <c r="AA8" s="442"/>
      <c r="AB8" s="443"/>
      <c r="AC8" s="438"/>
      <c r="AD8" s="438"/>
      <c r="AE8" s="112" t="s">
        <v>32</v>
      </c>
      <c r="AF8" s="438"/>
      <c r="AG8" s="438"/>
      <c r="AH8" s="442"/>
      <c r="AI8" s="443"/>
      <c r="AJ8" s="438"/>
      <c r="AK8" s="438"/>
      <c r="AL8" s="112" t="s">
        <v>32</v>
      </c>
      <c r="AM8" s="438"/>
      <c r="AN8" s="438"/>
      <c r="AO8" s="442"/>
      <c r="AP8" s="443"/>
      <c r="AQ8" s="438"/>
      <c r="AR8" s="438"/>
      <c r="AS8" s="112" t="s">
        <v>32</v>
      </c>
      <c r="AT8" s="438"/>
      <c r="AU8" s="438"/>
      <c r="AV8" s="439"/>
    </row>
    <row r="9" spans="2:48" ht="14.25">
      <c r="B9" s="292" t="str">
        <f>'1部後期日程(11チーム)'!A9</f>
        <v>後期 第2節</v>
      </c>
      <c r="C9" s="451" t="str">
        <f>'1部後期日程(11チーム)'!B9:B10</f>
        <v>会場:</v>
      </c>
      <c r="D9" s="451"/>
      <c r="E9" s="450" t="s">
        <v>12</v>
      </c>
      <c r="F9" s="444"/>
      <c r="G9" s="450" t="str">
        <f>G27</f>
        <v>MSS</v>
      </c>
      <c r="H9" s="444"/>
      <c r="I9" s="444"/>
      <c r="J9" s="111" t="s">
        <v>235</v>
      </c>
      <c r="K9" s="444" t="str">
        <f>S27</f>
        <v>明治北</v>
      </c>
      <c r="L9" s="444"/>
      <c r="M9" s="446"/>
      <c r="N9" s="450" t="str">
        <f>M26</f>
        <v>東陽</v>
      </c>
      <c r="O9" s="444"/>
      <c r="P9" s="444"/>
      <c r="Q9" s="111" t="s">
        <v>234</v>
      </c>
      <c r="R9" s="444" t="str">
        <f>S26</f>
        <v>キングス</v>
      </c>
      <c r="S9" s="444"/>
      <c r="T9" s="446"/>
      <c r="U9" s="450" t="str">
        <f>G26</f>
        <v>カティオーラU-12</v>
      </c>
      <c r="V9" s="444"/>
      <c r="W9" s="444"/>
      <c r="X9" s="111" t="s">
        <v>234</v>
      </c>
      <c r="Y9" s="444" t="str">
        <f>G27</f>
        <v>MSS</v>
      </c>
      <c r="Z9" s="444"/>
      <c r="AA9" s="446"/>
      <c r="AB9" s="450" t="str">
        <f>M27</f>
        <v>カティオーラ高城A</v>
      </c>
      <c r="AC9" s="444"/>
      <c r="AD9" s="444"/>
      <c r="AE9" s="111" t="s">
        <v>234</v>
      </c>
      <c r="AF9" s="444" t="str">
        <f>S27</f>
        <v>明治北</v>
      </c>
      <c r="AG9" s="444"/>
      <c r="AH9" s="446"/>
      <c r="AI9" s="450" t="str">
        <f>G26</f>
        <v>カティオーラU-12</v>
      </c>
      <c r="AJ9" s="444"/>
      <c r="AK9" s="444"/>
      <c r="AL9" s="111" t="s">
        <v>234</v>
      </c>
      <c r="AM9" s="444" t="str">
        <f>M26</f>
        <v>東陽</v>
      </c>
      <c r="AN9" s="444"/>
      <c r="AO9" s="446"/>
      <c r="AP9" s="450" t="str">
        <f>S26</f>
        <v>キングス</v>
      </c>
      <c r="AQ9" s="444"/>
      <c r="AR9" s="444"/>
      <c r="AS9" s="111" t="s">
        <v>234</v>
      </c>
      <c r="AT9" s="444" t="str">
        <f>M27</f>
        <v>カティオーラ高城A</v>
      </c>
      <c r="AU9" s="444"/>
      <c r="AV9" s="445"/>
    </row>
    <row r="10" spans="2:48" ht="14.25">
      <c r="B10" s="184">
        <f>'1部後期日程(11チーム)'!A10</f>
        <v>42589</v>
      </c>
      <c r="C10" s="440"/>
      <c r="D10" s="440"/>
      <c r="E10" s="443" t="s">
        <v>13</v>
      </c>
      <c r="F10" s="438"/>
      <c r="G10" s="443"/>
      <c r="H10" s="438"/>
      <c r="I10" s="438"/>
      <c r="J10" s="112" t="s">
        <v>32</v>
      </c>
      <c r="K10" s="438"/>
      <c r="L10" s="438"/>
      <c r="M10" s="442"/>
      <c r="N10" s="443"/>
      <c r="O10" s="438"/>
      <c r="P10" s="438"/>
      <c r="Q10" s="112" t="s">
        <v>32</v>
      </c>
      <c r="R10" s="438"/>
      <c r="S10" s="438"/>
      <c r="T10" s="442"/>
      <c r="U10" s="443"/>
      <c r="V10" s="438"/>
      <c r="W10" s="438"/>
      <c r="X10" s="112" t="s">
        <v>32</v>
      </c>
      <c r="Y10" s="438"/>
      <c r="Z10" s="438"/>
      <c r="AA10" s="442"/>
      <c r="AB10" s="443"/>
      <c r="AC10" s="438"/>
      <c r="AD10" s="438"/>
      <c r="AE10" s="112" t="s">
        <v>32</v>
      </c>
      <c r="AF10" s="438"/>
      <c r="AG10" s="438"/>
      <c r="AH10" s="442"/>
      <c r="AI10" s="443"/>
      <c r="AJ10" s="438"/>
      <c r="AK10" s="438"/>
      <c r="AL10" s="112" t="s">
        <v>32</v>
      </c>
      <c r="AM10" s="438"/>
      <c r="AN10" s="438"/>
      <c r="AO10" s="442"/>
      <c r="AP10" s="443"/>
      <c r="AQ10" s="438"/>
      <c r="AR10" s="438"/>
      <c r="AS10" s="112" t="s">
        <v>32</v>
      </c>
      <c r="AT10" s="438"/>
      <c r="AU10" s="438"/>
      <c r="AV10" s="439"/>
    </row>
    <row r="11" spans="2:48" ht="14.25">
      <c r="B11" s="184" t="str">
        <f>'1部後期日程(11チーム)'!A11</f>
        <v>(日)</v>
      </c>
      <c r="C11" s="440" t="str">
        <f>'1部後期日程(11チーム)'!B11:B12</f>
        <v>会場:</v>
      </c>
      <c r="D11" s="440"/>
      <c r="E11" s="436" t="s">
        <v>12</v>
      </c>
      <c r="F11" s="434"/>
      <c r="G11" s="436" t="str">
        <f>J26</f>
        <v>トリニータU-12</v>
      </c>
      <c r="H11" s="434"/>
      <c r="I11" s="434"/>
      <c r="J11" s="113" t="s">
        <v>234</v>
      </c>
      <c r="K11" s="434" t="str">
        <f>P26</f>
        <v>戸次</v>
      </c>
      <c r="L11" s="434"/>
      <c r="M11" s="435"/>
      <c r="N11" s="436" t="str">
        <f>V26</f>
        <v>ドリームキッズ</v>
      </c>
      <c r="O11" s="434"/>
      <c r="P11" s="434"/>
      <c r="Q11" s="113" t="s">
        <v>233</v>
      </c>
      <c r="R11" s="434" t="str">
        <f>J27</f>
        <v>金池長浜</v>
      </c>
      <c r="S11" s="434"/>
      <c r="T11" s="435"/>
      <c r="U11" s="436" t="str">
        <f>J26</f>
        <v>トリニータU-12</v>
      </c>
      <c r="V11" s="434"/>
      <c r="W11" s="434"/>
      <c r="X11" s="113" t="s">
        <v>234</v>
      </c>
      <c r="Y11" s="434" t="str">
        <f>P27</f>
        <v>ヴェルスパ</v>
      </c>
      <c r="Z11" s="434"/>
      <c r="AA11" s="435"/>
      <c r="AB11" s="436" t="str">
        <f>P26</f>
        <v>戸次</v>
      </c>
      <c r="AC11" s="434"/>
      <c r="AD11" s="434"/>
      <c r="AE11" s="113" t="s">
        <v>235</v>
      </c>
      <c r="AF11" s="434" t="str">
        <f>V26</f>
        <v>ドリームキッズ</v>
      </c>
      <c r="AG11" s="434"/>
      <c r="AH11" s="435"/>
      <c r="AI11" s="436" t="str">
        <f>J27</f>
        <v>金池長浜</v>
      </c>
      <c r="AJ11" s="434"/>
      <c r="AK11" s="434"/>
      <c r="AL11" s="113" t="s">
        <v>234</v>
      </c>
      <c r="AM11" s="434" t="str">
        <f>P27</f>
        <v>ヴェルスパ</v>
      </c>
      <c r="AN11" s="434"/>
      <c r="AO11" s="435"/>
      <c r="AP11" s="454"/>
      <c r="AQ11" s="452"/>
      <c r="AR11" s="452"/>
      <c r="AS11" s="120" t="s">
        <v>233</v>
      </c>
      <c r="AT11" s="452"/>
      <c r="AU11" s="452"/>
      <c r="AV11" s="453"/>
    </row>
    <row r="12" spans="2:48" ht="15" thickBot="1">
      <c r="B12" s="293"/>
      <c r="C12" s="441"/>
      <c r="D12" s="441"/>
      <c r="E12" s="433" t="s">
        <v>13</v>
      </c>
      <c r="F12" s="430"/>
      <c r="G12" s="443"/>
      <c r="H12" s="438"/>
      <c r="I12" s="438"/>
      <c r="J12" s="112" t="s">
        <v>32</v>
      </c>
      <c r="K12" s="438"/>
      <c r="L12" s="438"/>
      <c r="M12" s="442"/>
      <c r="N12" s="443"/>
      <c r="O12" s="438"/>
      <c r="P12" s="438"/>
      <c r="Q12" s="112" t="s">
        <v>32</v>
      </c>
      <c r="R12" s="438"/>
      <c r="S12" s="438"/>
      <c r="T12" s="442"/>
      <c r="U12" s="443"/>
      <c r="V12" s="438"/>
      <c r="W12" s="438"/>
      <c r="X12" s="112" t="s">
        <v>32</v>
      </c>
      <c r="Y12" s="438"/>
      <c r="Z12" s="438"/>
      <c r="AA12" s="442"/>
      <c r="AB12" s="443"/>
      <c r="AC12" s="438"/>
      <c r="AD12" s="438"/>
      <c r="AE12" s="112" t="s">
        <v>32</v>
      </c>
      <c r="AF12" s="438"/>
      <c r="AG12" s="438"/>
      <c r="AH12" s="442"/>
      <c r="AI12" s="443"/>
      <c r="AJ12" s="438"/>
      <c r="AK12" s="438"/>
      <c r="AL12" s="112" t="s">
        <v>32</v>
      </c>
      <c r="AM12" s="438"/>
      <c r="AN12" s="438"/>
      <c r="AO12" s="442"/>
      <c r="AP12" s="443"/>
      <c r="AQ12" s="438"/>
      <c r="AR12" s="438"/>
      <c r="AS12" s="112" t="s">
        <v>32</v>
      </c>
      <c r="AT12" s="438"/>
      <c r="AU12" s="438"/>
      <c r="AV12" s="439"/>
    </row>
    <row r="13" spans="2:48" ht="14.25">
      <c r="B13" s="290" t="str">
        <f>'1部後期日程(11チーム)'!A13</f>
        <v>後期 第3節</v>
      </c>
      <c r="C13" s="451" t="str">
        <f>'1部後期日程(11チーム)'!B13:B14</f>
        <v>会場:</v>
      </c>
      <c r="D13" s="451"/>
      <c r="E13" s="450" t="s">
        <v>12</v>
      </c>
      <c r="F13" s="444"/>
      <c r="G13" s="450" t="str">
        <f>G26</f>
        <v>カティオーラU-12</v>
      </c>
      <c r="H13" s="444"/>
      <c r="I13" s="444"/>
      <c r="J13" s="111" t="s">
        <v>236</v>
      </c>
      <c r="K13" s="444" t="str">
        <f>S27</f>
        <v>明治北</v>
      </c>
      <c r="L13" s="444"/>
      <c r="M13" s="446"/>
      <c r="N13" s="450" t="str">
        <f>P26</f>
        <v>戸次</v>
      </c>
      <c r="O13" s="444"/>
      <c r="P13" s="444"/>
      <c r="Q13" s="111" t="s">
        <v>236</v>
      </c>
      <c r="R13" s="444" t="str">
        <f>J27</f>
        <v>金池長浜</v>
      </c>
      <c r="S13" s="444"/>
      <c r="T13" s="446"/>
      <c r="U13" s="450" t="str">
        <f>J26</f>
        <v>トリニータU-12</v>
      </c>
      <c r="V13" s="444"/>
      <c r="W13" s="444"/>
      <c r="X13" s="111" t="s">
        <v>234</v>
      </c>
      <c r="Y13" s="444" t="str">
        <f>M27</f>
        <v>カティオーラ高城A</v>
      </c>
      <c r="Z13" s="444"/>
      <c r="AA13" s="446"/>
      <c r="AB13" s="450" t="str">
        <f>G26</f>
        <v>カティオーラU-12</v>
      </c>
      <c r="AC13" s="444"/>
      <c r="AD13" s="444"/>
      <c r="AE13" s="111" t="s">
        <v>237</v>
      </c>
      <c r="AF13" s="444" t="str">
        <f>J27</f>
        <v>金池長浜</v>
      </c>
      <c r="AG13" s="444"/>
      <c r="AH13" s="446"/>
      <c r="AI13" s="450" t="str">
        <f>J26</f>
        <v>トリニータU-12</v>
      </c>
      <c r="AJ13" s="444"/>
      <c r="AK13" s="444"/>
      <c r="AL13" s="111" t="s">
        <v>237</v>
      </c>
      <c r="AM13" s="444" t="str">
        <f>S27</f>
        <v>明治北</v>
      </c>
      <c r="AN13" s="444"/>
      <c r="AO13" s="446"/>
      <c r="AP13" s="450" t="str">
        <f>P26</f>
        <v>戸次</v>
      </c>
      <c r="AQ13" s="444"/>
      <c r="AR13" s="444"/>
      <c r="AS13" s="111" t="s">
        <v>238</v>
      </c>
      <c r="AT13" s="444" t="str">
        <f>M27</f>
        <v>カティオーラ高城A</v>
      </c>
      <c r="AU13" s="444"/>
      <c r="AV13" s="445"/>
    </row>
    <row r="14" spans="2:48" ht="14.25">
      <c r="B14" s="184">
        <f>'1部後期日程(11チーム)'!A14</f>
        <v>42617</v>
      </c>
      <c r="C14" s="440"/>
      <c r="D14" s="440"/>
      <c r="E14" s="443" t="s">
        <v>13</v>
      </c>
      <c r="F14" s="438"/>
      <c r="G14" s="443"/>
      <c r="H14" s="438"/>
      <c r="I14" s="438"/>
      <c r="J14" s="112" t="s">
        <v>32</v>
      </c>
      <c r="K14" s="438"/>
      <c r="L14" s="438"/>
      <c r="M14" s="442"/>
      <c r="N14" s="443"/>
      <c r="O14" s="438"/>
      <c r="P14" s="438"/>
      <c r="Q14" s="112" t="s">
        <v>32</v>
      </c>
      <c r="R14" s="438"/>
      <c r="S14" s="438"/>
      <c r="T14" s="442"/>
      <c r="U14" s="443"/>
      <c r="V14" s="438"/>
      <c r="W14" s="438"/>
      <c r="X14" s="112" t="s">
        <v>32</v>
      </c>
      <c r="Y14" s="438"/>
      <c r="Z14" s="438"/>
      <c r="AA14" s="442"/>
      <c r="AB14" s="443"/>
      <c r="AC14" s="438"/>
      <c r="AD14" s="438"/>
      <c r="AE14" s="112" t="s">
        <v>32</v>
      </c>
      <c r="AF14" s="438"/>
      <c r="AG14" s="438"/>
      <c r="AH14" s="442"/>
      <c r="AI14" s="443"/>
      <c r="AJ14" s="438"/>
      <c r="AK14" s="438"/>
      <c r="AL14" s="112" t="s">
        <v>32</v>
      </c>
      <c r="AM14" s="438"/>
      <c r="AN14" s="438"/>
      <c r="AO14" s="442"/>
      <c r="AP14" s="443"/>
      <c r="AQ14" s="438"/>
      <c r="AR14" s="438"/>
      <c r="AS14" s="112" t="s">
        <v>32</v>
      </c>
      <c r="AT14" s="438"/>
      <c r="AU14" s="438"/>
      <c r="AV14" s="439"/>
    </row>
    <row r="15" spans="2:48" ht="14.25">
      <c r="B15" s="185" t="str">
        <f>'1部後期日程(11チーム)'!A15</f>
        <v>(日)</v>
      </c>
      <c r="C15" s="440" t="str">
        <f>'1部後期日程(11チーム)'!B15:B16</f>
        <v>会場:</v>
      </c>
      <c r="D15" s="440"/>
      <c r="E15" s="436" t="s">
        <v>12</v>
      </c>
      <c r="F15" s="434"/>
      <c r="G15" s="436" t="str">
        <f>M26</f>
        <v>東陽</v>
      </c>
      <c r="H15" s="434"/>
      <c r="I15" s="434"/>
      <c r="J15" s="113" t="s">
        <v>233</v>
      </c>
      <c r="K15" s="434" t="str">
        <f>P27</f>
        <v>ヴェルスパ</v>
      </c>
      <c r="L15" s="434"/>
      <c r="M15" s="435"/>
      <c r="N15" s="436" t="str">
        <f>S26</f>
        <v>キングス</v>
      </c>
      <c r="O15" s="434"/>
      <c r="P15" s="434"/>
      <c r="Q15" s="113" t="s">
        <v>234</v>
      </c>
      <c r="R15" s="434" t="str">
        <f>V26</f>
        <v>ドリームキッズ</v>
      </c>
      <c r="S15" s="434"/>
      <c r="T15" s="435"/>
      <c r="U15" s="436" t="str">
        <f>M26</f>
        <v>東陽</v>
      </c>
      <c r="V15" s="434"/>
      <c r="W15" s="434"/>
      <c r="X15" s="113" t="s">
        <v>236</v>
      </c>
      <c r="Y15" s="434" t="str">
        <f>G27</f>
        <v>MSS</v>
      </c>
      <c r="Z15" s="434"/>
      <c r="AA15" s="435"/>
      <c r="AB15" s="436" t="str">
        <f>V26</f>
        <v>ドリームキッズ</v>
      </c>
      <c r="AC15" s="434"/>
      <c r="AD15" s="434"/>
      <c r="AE15" s="113" t="s">
        <v>234</v>
      </c>
      <c r="AF15" s="434" t="str">
        <f>P27</f>
        <v>ヴェルスパ</v>
      </c>
      <c r="AG15" s="434"/>
      <c r="AH15" s="435"/>
      <c r="AI15" s="436" t="str">
        <f>S26</f>
        <v>キングス</v>
      </c>
      <c r="AJ15" s="434"/>
      <c r="AK15" s="434"/>
      <c r="AL15" s="113" t="s">
        <v>233</v>
      </c>
      <c r="AM15" s="434" t="str">
        <f>G27</f>
        <v>MSS</v>
      </c>
      <c r="AN15" s="434"/>
      <c r="AO15" s="435"/>
      <c r="AP15" s="454"/>
      <c r="AQ15" s="452"/>
      <c r="AR15" s="452"/>
      <c r="AS15" s="120" t="s">
        <v>236</v>
      </c>
      <c r="AT15" s="452"/>
      <c r="AU15" s="452"/>
      <c r="AV15" s="453"/>
    </row>
    <row r="16" spans="2:48" ht="15" thickBot="1">
      <c r="B16" s="291"/>
      <c r="C16" s="441"/>
      <c r="D16" s="441"/>
      <c r="E16" s="433" t="s">
        <v>13</v>
      </c>
      <c r="F16" s="430"/>
      <c r="G16" s="443"/>
      <c r="H16" s="438"/>
      <c r="I16" s="438"/>
      <c r="J16" s="112" t="s">
        <v>32</v>
      </c>
      <c r="K16" s="438"/>
      <c r="L16" s="438"/>
      <c r="M16" s="442"/>
      <c r="N16" s="443"/>
      <c r="O16" s="438"/>
      <c r="P16" s="438"/>
      <c r="Q16" s="112" t="s">
        <v>32</v>
      </c>
      <c r="R16" s="438"/>
      <c r="S16" s="438"/>
      <c r="T16" s="442"/>
      <c r="U16" s="443"/>
      <c r="V16" s="438"/>
      <c r="W16" s="438"/>
      <c r="X16" s="112" t="s">
        <v>32</v>
      </c>
      <c r="Y16" s="438"/>
      <c r="Z16" s="438"/>
      <c r="AA16" s="442"/>
      <c r="AB16" s="443"/>
      <c r="AC16" s="438"/>
      <c r="AD16" s="438"/>
      <c r="AE16" s="112" t="s">
        <v>32</v>
      </c>
      <c r="AF16" s="438"/>
      <c r="AG16" s="438"/>
      <c r="AH16" s="442"/>
      <c r="AI16" s="443"/>
      <c r="AJ16" s="438"/>
      <c r="AK16" s="438"/>
      <c r="AL16" s="112" t="s">
        <v>32</v>
      </c>
      <c r="AM16" s="438"/>
      <c r="AN16" s="438"/>
      <c r="AO16" s="442"/>
      <c r="AP16" s="443"/>
      <c r="AQ16" s="438"/>
      <c r="AR16" s="438"/>
      <c r="AS16" s="112" t="s">
        <v>32</v>
      </c>
      <c r="AT16" s="438"/>
      <c r="AU16" s="438"/>
      <c r="AV16" s="439"/>
    </row>
    <row r="17" spans="2:48" ht="14.25">
      <c r="B17" s="290" t="str">
        <f>'1部後期日程(11チーム)'!A17</f>
        <v>後期 第4節</v>
      </c>
      <c r="C17" s="451" t="str">
        <f>'1部後期日程(11チーム)'!B17:B18</f>
        <v>会場:</v>
      </c>
      <c r="D17" s="451"/>
      <c r="E17" s="450" t="s">
        <v>12</v>
      </c>
      <c r="F17" s="444"/>
      <c r="G17" s="450" t="str">
        <f>G26</f>
        <v>カティオーラU-12</v>
      </c>
      <c r="H17" s="444"/>
      <c r="I17" s="444"/>
      <c r="J17" s="111" t="s">
        <v>234</v>
      </c>
      <c r="K17" s="444" t="str">
        <f>V26</f>
        <v>ドリームキッズ</v>
      </c>
      <c r="L17" s="444"/>
      <c r="M17" s="446"/>
      <c r="N17" s="450" t="str">
        <f>J26</f>
        <v>トリニータU-12</v>
      </c>
      <c r="O17" s="444"/>
      <c r="P17" s="444"/>
      <c r="Q17" s="111" t="s">
        <v>233</v>
      </c>
      <c r="R17" s="444" t="str">
        <f>S26</f>
        <v>キングス</v>
      </c>
      <c r="S17" s="444"/>
      <c r="T17" s="446"/>
      <c r="U17" s="450" t="str">
        <f>M27</f>
        <v>カティオーラ高城A</v>
      </c>
      <c r="V17" s="444"/>
      <c r="W17" s="444"/>
      <c r="X17" s="111" t="s">
        <v>234</v>
      </c>
      <c r="Y17" s="444" t="str">
        <f>P27</f>
        <v>ヴェルスパ</v>
      </c>
      <c r="Z17" s="444"/>
      <c r="AA17" s="446"/>
      <c r="AB17" s="450" t="str">
        <f>J26</f>
        <v>トリニータU-12</v>
      </c>
      <c r="AC17" s="444"/>
      <c r="AD17" s="444"/>
      <c r="AE17" s="111" t="s">
        <v>234</v>
      </c>
      <c r="AF17" s="444" t="str">
        <f>V26</f>
        <v>ドリームキッズ</v>
      </c>
      <c r="AG17" s="444"/>
      <c r="AH17" s="446"/>
      <c r="AI17" s="450" t="str">
        <f>G26</f>
        <v>カティオーラU-12</v>
      </c>
      <c r="AJ17" s="444"/>
      <c r="AK17" s="444"/>
      <c r="AL17" s="111" t="s">
        <v>233</v>
      </c>
      <c r="AM17" s="444" t="str">
        <f>M27</f>
        <v>カティオーラ高城A</v>
      </c>
      <c r="AN17" s="444"/>
      <c r="AO17" s="446"/>
      <c r="AP17" s="450" t="str">
        <f>S26</f>
        <v>キングス</v>
      </c>
      <c r="AQ17" s="444"/>
      <c r="AR17" s="444"/>
      <c r="AS17" s="111" t="s">
        <v>234</v>
      </c>
      <c r="AT17" s="444" t="str">
        <f>P27</f>
        <v>ヴェルスパ</v>
      </c>
      <c r="AU17" s="444"/>
      <c r="AV17" s="445"/>
    </row>
    <row r="18" spans="2:48" ht="14.25">
      <c r="B18" s="185">
        <f>'1部後期日程(11チーム)'!A18</f>
        <v>42631</v>
      </c>
      <c r="C18" s="440"/>
      <c r="D18" s="440"/>
      <c r="E18" s="443" t="s">
        <v>13</v>
      </c>
      <c r="F18" s="438"/>
      <c r="G18" s="443"/>
      <c r="H18" s="438"/>
      <c r="I18" s="438"/>
      <c r="J18" s="112" t="s">
        <v>32</v>
      </c>
      <c r="K18" s="438"/>
      <c r="L18" s="438"/>
      <c r="M18" s="442"/>
      <c r="N18" s="443"/>
      <c r="O18" s="438"/>
      <c r="P18" s="438"/>
      <c r="Q18" s="112" t="s">
        <v>32</v>
      </c>
      <c r="R18" s="438"/>
      <c r="S18" s="438"/>
      <c r="T18" s="442"/>
      <c r="U18" s="443"/>
      <c r="V18" s="438"/>
      <c r="W18" s="438"/>
      <c r="X18" s="112" t="s">
        <v>32</v>
      </c>
      <c r="Y18" s="438"/>
      <c r="Z18" s="438"/>
      <c r="AA18" s="442"/>
      <c r="AB18" s="443"/>
      <c r="AC18" s="438"/>
      <c r="AD18" s="438"/>
      <c r="AE18" s="112" t="s">
        <v>32</v>
      </c>
      <c r="AF18" s="438"/>
      <c r="AG18" s="438"/>
      <c r="AH18" s="442"/>
      <c r="AI18" s="443"/>
      <c r="AJ18" s="438"/>
      <c r="AK18" s="438"/>
      <c r="AL18" s="112" t="s">
        <v>32</v>
      </c>
      <c r="AM18" s="438"/>
      <c r="AN18" s="438"/>
      <c r="AO18" s="442"/>
      <c r="AP18" s="443"/>
      <c r="AQ18" s="438"/>
      <c r="AR18" s="438"/>
      <c r="AS18" s="112" t="s">
        <v>32</v>
      </c>
      <c r="AT18" s="438"/>
      <c r="AU18" s="438"/>
      <c r="AV18" s="439"/>
    </row>
    <row r="19" spans="2:48" ht="14.25">
      <c r="B19" s="184" t="str">
        <f>'1部後期日程(11チーム)'!A19</f>
        <v>(日)</v>
      </c>
      <c r="C19" s="440" t="str">
        <f>'1部後期日程(11チーム)'!B19:B20</f>
        <v>会場:</v>
      </c>
      <c r="D19" s="440"/>
      <c r="E19" s="436" t="s">
        <v>12</v>
      </c>
      <c r="F19" s="434"/>
      <c r="G19" s="436" t="str">
        <f>M26</f>
        <v>東陽</v>
      </c>
      <c r="H19" s="434"/>
      <c r="I19" s="434"/>
      <c r="J19" s="113" t="s">
        <v>234</v>
      </c>
      <c r="K19" s="434" t="str">
        <f>J27</f>
        <v>金池長浜</v>
      </c>
      <c r="L19" s="434"/>
      <c r="M19" s="435"/>
      <c r="N19" s="436" t="str">
        <f>P26</f>
        <v>戸次</v>
      </c>
      <c r="O19" s="434"/>
      <c r="P19" s="434"/>
      <c r="Q19" s="113" t="s">
        <v>32</v>
      </c>
      <c r="R19" s="434" t="str">
        <f>G27</f>
        <v>MSS</v>
      </c>
      <c r="S19" s="434"/>
      <c r="T19" s="435"/>
      <c r="U19" s="436" t="str">
        <f>M26</f>
        <v>東陽</v>
      </c>
      <c r="V19" s="434"/>
      <c r="W19" s="434"/>
      <c r="X19" s="113" t="s">
        <v>32</v>
      </c>
      <c r="Y19" s="434" t="str">
        <f>S27</f>
        <v>明治北</v>
      </c>
      <c r="Z19" s="434"/>
      <c r="AA19" s="435"/>
      <c r="AB19" s="436" t="str">
        <f>G27</f>
        <v>MSS</v>
      </c>
      <c r="AC19" s="434"/>
      <c r="AD19" s="434"/>
      <c r="AE19" s="113" t="s">
        <v>32</v>
      </c>
      <c r="AF19" s="434" t="str">
        <f>J27</f>
        <v>金池長浜</v>
      </c>
      <c r="AG19" s="434"/>
      <c r="AH19" s="435"/>
      <c r="AI19" s="436" t="str">
        <f>P26</f>
        <v>戸次</v>
      </c>
      <c r="AJ19" s="434"/>
      <c r="AK19" s="434"/>
      <c r="AL19" s="113" t="s">
        <v>32</v>
      </c>
      <c r="AM19" s="434" t="str">
        <f>S27</f>
        <v>明治北</v>
      </c>
      <c r="AN19" s="434"/>
      <c r="AO19" s="435"/>
      <c r="AP19" s="454"/>
      <c r="AQ19" s="452"/>
      <c r="AR19" s="452"/>
      <c r="AS19" s="120" t="s">
        <v>32</v>
      </c>
      <c r="AT19" s="452"/>
      <c r="AU19" s="452"/>
      <c r="AV19" s="453"/>
    </row>
    <row r="20" spans="2:48" ht="15" thickBot="1">
      <c r="B20" s="291"/>
      <c r="C20" s="441"/>
      <c r="D20" s="441"/>
      <c r="E20" s="433" t="s">
        <v>13</v>
      </c>
      <c r="F20" s="430"/>
      <c r="G20" s="443"/>
      <c r="H20" s="438"/>
      <c r="I20" s="438"/>
      <c r="J20" s="112" t="s">
        <v>32</v>
      </c>
      <c r="K20" s="438"/>
      <c r="L20" s="438"/>
      <c r="M20" s="442"/>
      <c r="N20" s="443"/>
      <c r="O20" s="438"/>
      <c r="P20" s="438"/>
      <c r="Q20" s="112" t="s">
        <v>32</v>
      </c>
      <c r="R20" s="438"/>
      <c r="S20" s="438"/>
      <c r="T20" s="442"/>
      <c r="U20" s="443"/>
      <c r="V20" s="438"/>
      <c r="W20" s="438"/>
      <c r="X20" s="112" t="s">
        <v>32</v>
      </c>
      <c r="Y20" s="438"/>
      <c r="Z20" s="438"/>
      <c r="AA20" s="442"/>
      <c r="AB20" s="443"/>
      <c r="AC20" s="438"/>
      <c r="AD20" s="438"/>
      <c r="AE20" s="112" t="s">
        <v>32</v>
      </c>
      <c r="AF20" s="438"/>
      <c r="AG20" s="438"/>
      <c r="AH20" s="442"/>
      <c r="AI20" s="443"/>
      <c r="AJ20" s="438"/>
      <c r="AK20" s="438"/>
      <c r="AL20" s="112" t="s">
        <v>32</v>
      </c>
      <c r="AM20" s="438"/>
      <c r="AN20" s="438"/>
      <c r="AO20" s="442"/>
      <c r="AP20" s="443"/>
      <c r="AQ20" s="438"/>
      <c r="AR20" s="438"/>
      <c r="AS20" s="112" t="s">
        <v>32</v>
      </c>
      <c r="AT20" s="438"/>
      <c r="AU20" s="438"/>
      <c r="AV20" s="439"/>
    </row>
    <row r="21" spans="2:48" ht="14.25">
      <c r="B21" s="292" t="str">
        <f>'1部後期日程(11チーム)'!A21</f>
        <v>後期 第5節</v>
      </c>
      <c r="C21" s="451" t="str">
        <f>'1部後期日程(11チーム)'!B21:B22</f>
        <v>会場:</v>
      </c>
      <c r="D21" s="451"/>
      <c r="E21" s="450" t="s">
        <v>12</v>
      </c>
      <c r="F21" s="444"/>
      <c r="G21" s="450" t="str">
        <f>G26</f>
        <v>カティオーラU-12</v>
      </c>
      <c r="H21" s="444"/>
      <c r="I21" s="444"/>
      <c r="J21" s="111" t="s">
        <v>32</v>
      </c>
      <c r="K21" s="444" t="str">
        <f>P27</f>
        <v>ヴェルスパ</v>
      </c>
      <c r="L21" s="444"/>
      <c r="M21" s="446"/>
      <c r="N21" s="450" t="str">
        <f>J26</f>
        <v>トリニータU-12</v>
      </c>
      <c r="O21" s="444"/>
      <c r="P21" s="444"/>
      <c r="Q21" s="111" t="s">
        <v>32</v>
      </c>
      <c r="R21" s="444" t="str">
        <f>J27</f>
        <v>金池長浜</v>
      </c>
      <c r="S21" s="444"/>
      <c r="T21" s="446"/>
      <c r="U21" s="450" t="str">
        <f>P26</f>
        <v>戸次</v>
      </c>
      <c r="V21" s="444"/>
      <c r="W21" s="444"/>
      <c r="X21" s="111" t="s">
        <v>32</v>
      </c>
      <c r="Y21" s="444" t="str">
        <f>P27</f>
        <v>ヴェルスパ</v>
      </c>
      <c r="Z21" s="444"/>
      <c r="AA21" s="446"/>
      <c r="AB21" s="447"/>
      <c r="AC21" s="448"/>
      <c r="AD21" s="448"/>
      <c r="AE21" s="122" t="s">
        <v>32</v>
      </c>
      <c r="AF21" s="448"/>
      <c r="AG21" s="448"/>
      <c r="AH21" s="449"/>
      <c r="AI21" s="450" t="str">
        <f>G26</f>
        <v>カティオーラU-12</v>
      </c>
      <c r="AJ21" s="444"/>
      <c r="AK21" s="444"/>
      <c r="AL21" s="111" t="s">
        <v>32</v>
      </c>
      <c r="AM21" s="444" t="str">
        <f>P26</f>
        <v>戸次</v>
      </c>
      <c r="AN21" s="444"/>
      <c r="AO21" s="446"/>
      <c r="AP21" s="450" t="str">
        <f>S26</f>
        <v>キングス</v>
      </c>
      <c r="AQ21" s="444"/>
      <c r="AR21" s="444"/>
      <c r="AS21" s="111" t="s">
        <v>32</v>
      </c>
      <c r="AT21" s="444" t="str">
        <f>J27</f>
        <v>金池長浜</v>
      </c>
      <c r="AU21" s="444"/>
      <c r="AV21" s="445"/>
    </row>
    <row r="22" spans="2:48" ht="14.25">
      <c r="B22" s="184">
        <f>'1部後期日程(11チーム)'!A22</f>
        <v>42645</v>
      </c>
      <c r="C22" s="440"/>
      <c r="D22" s="440"/>
      <c r="E22" s="443" t="s">
        <v>13</v>
      </c>
      <c r="F22" s="438"/>
      <c r="G22" s="443"/>
      <c r="H22" s="438"/>
      <c r="I22" s="438"/>
      <c r="J22" s="112" t="s">
        <v>32</v>
      </c>
      <c r="K22" s="438"/>
      <c r="L22" s="438"/>
      <c r="M22" s="442"/>
      <c r="N22" s="443"/>
      <c r="O22" s="438"/>
      <c r="P22" s="438"/>
      <c r="Q22" s="112" t="s">
        <v>32</v>
      </c>
      <c r="R22" s="438"/>
      <c r="S22" s="438"/>
      <c r="T22" s="442"/>
      <c r="U22" s="443"/>
      <c r="V22" s="438"/>
      <c r="W22" s="438"/>
      <c r="X22" s="112" t="s">
        <v>32</v>
      </c>
      <c r="Y22" s="438"/>
      <c r="Z22" s="438"/>
      <c r="AA22" s="442"/>
      <c r="AB22" s="443"/>
      <c r="AC22" s="438"/>
      <c r="AD22" s="438"/>
      <c r="AE22" s="112" t="s">
        <v>32</v>
      </c>
      <c r="AF22" s="438"/>
      <c r="AG22" s="438"/>
      <c r="AH22" s="442"/>
      <c r="AI22" s="443"/>
      <c r="AJ22" s="438"/>
      <c r="AK22" s="438"/>
      <c r="AL22" s="112" t="s">
        <v>32</v>
      </c>
      <c r="AM22" s="438"/>
      <c r="AN22" s="438"/>
      <c r="AO22" s="442"/>
      <c r="AP22" s="443"/>
      <c r="AQ22" s="438"/>
      <c r="AR22" s="438"/>
      <c r="AS22" s="112" t="s">
        <v>32</v>
      </c>
      <c r="AT22" s="438"/>
      <c r="AU22" s="438"/>
      <c r="AV22" s="439"/>
    </row>
    <row r="23" spans="2:48" ht="14.25">
      <c r="B23" s="184" t="str">
        <f>'1部後期日程(11チーム)'!A23</f>
        <v>(日)</v>
      </c>
      <c r="C23" s="440" t="str">
        <f>'1部後期日程(11チーム)'!B23:B24</f>
        <v>会場:</v>
      </c>
      <c r="D23" s="440"/>
      <c r="E23" s="436" t="s">
        <v>12</v>
      </c>
      <c r="F23" s="434"/>
      <c r="G23" s="436" t="str">
        <f>S26</f>
        <v>キングス</v>
      </c>
      <c r="H23" s="434"/>
      <c r="I23" s="434"/>
      <c r="J23" s="113" t="s">
        <v>32</v>
      </c>
      <c r="K23" s="434" t="str">
        <f>S27</f>
        <v>明治北</v>
      </c>
      <c r="L23" s="434"/>
      <c r="M23" s="435"/>
      <c r="N23" s="436" t="str">
        <f>M26</f>
        <v>東陽</v>
      </c>
      <c r="O23" s="434"/>
      <c r="P23" s="434"/>
      <c r="Q23" s="113" t="s">
        <v>32</v>
      </c>
      <c r="R23" s="434" t="str">
        <f>M27</f>
        <v>カティオーラ高城A</v>
      </c>
      <c r="S23" s="434"/>
      <c r="T23" s="435"/>
      <c r="U23" s="436" t="str">
        <f>V26</f>
        <v>ドリームキッズ</v>
      </c>
      <c r="V23" s="434"/>
      <c r="W23" s="434"/>
      <c r="X23" s="113" t="s">
        <v>32</v>
      </c>
      <c r="Y23" s="434" t="str">
        <f>S27</f>
        <v>明治北</v>
      </c>
      <c r="Z23" s="434"/>
      <c r="AA23" s="435"/>
      <c r="AB23" s="436" t="str">
        <f>G27</f>
        <v>MSS</v>
      </c>
      <c r="AC23" s="434"/>
      <c r="AD23" s="434"/>
      <c r="AE23" s="113" t="s">
        <v>32</v>
      </c>
      <c r="AF23" s="434" t="str">
        <f>M27</f>
        <v>カティオーラ高城A</v>
      </c>
      <c r="AG23" s="434"/>
      <c r="AH23" s="435"/>
      <c r="AI23" s="436" t="str">
        <f>M26</f>
        <v>東陽</v>
      </c>
      <c r="AJ23" s="434"/>
      <c r="AK23" s="434"/>
      <c r="AL23" s="113" t="s">
        <v>32</v>
      </c>
      <c r="AM23" s="434" t="str">
        <f>V26</f>
        <v>ドリームキッズ</v>
      </c>
      <c r="AN23" s="434"/>
      <c r="AO23" s="435"/>
      <c r="AP23" s="436" t="str">
        <f>J26</f>
        <v>トリニータU-12</v>
      </c>
      <c r="AQ23" s="434"/>
      <c r="AR23" s="434"/>
      <c r="AS23" s="113" t="s">
        <v>32</v>
      </c>
      <c r="AT23" s="434" t="str">
        <f>G27</f>
        <v>MSS</v>
      </c>
      <c r="AU23" s="434"/>
      <c r="AV23" s="437"/>
    </row>
    <row r="24" spans="2:48" ht="15" thickBot="1">
      <c r="B24" s="293"/>
      <c r="C24" s="441"/>
      <c r="D24" s="441"/>
      <c r="E24" s="433" t="s">
        <v>13</v>
      </c>
      <c r="F24" s="430"/>
      <c r="G24" s="433"/>
      <c r="H24" s="430"/>
      <c r="I24" s="430"/>
      <c r="J24" s="114" t="s">
        <v>32</v>
      </c>
      <c r="K24" s="430"/>
      <c r="L24" s="430"/>
      <c r="M24" s="432"/>
      <c r="N24" s="433"/>
      <c r="O24" s="430"/>
      <c r="P24" s="430"/>
      <c r="Q24" s="114" t="s">
        <v>32</v>
      </c>
      <c r="R24" s="430"/>
      <c r="S24" s="430"/>
      <c r="T24" s="432"/>
      <c r="U24" s="433"/>
      <c r="V24" s="430"/>
      <c r="W24" s="430"/>
      <c r="X24" s="114" t="s">
        <v>32</v>
      </c>
      <c r="Y24" s="430"/>
      <c r="Z24" s="430"/>
      <c r="AA24" s="432"/>
      <c r="AB24" s="433"/>
      <c r="AC24" s="430"/>
      <c r="AD24" s="430"/>
      <c r="AE24" s="114" t="s">
        <v>32</v>
      </c>
      <c r="AF24" s="430"/>
      <c r="AG24" s="430"/>
      <c r="AH24" s="432"/>
      <c r="AI24" s="433"/>
      <c r="AJ24" s="430"/>
      <c r="AK24" s="430"/>
      <c r="AL24" s="114" t="s">
        <v>32</v>
      </c>
      <c r="AM24" s="430"/>
      <c r="AN24" s="430"/>
      <c r="AO24" s="432"/>
      <c r="AP24" s="433"/>
      <c r="AQ24" s="430"/>
      <c r="AR24" s="430"/>
      <c r="AS24" s="114" t="s">
        <v>32</v>
      </c>
      <c r="AT24" s="430"/>
      <c r="AU24" s="430"/>
      <c r="AV24" s="431"/>
    </row>
    <row r="25" ht="14.25" hidden="1"/>
    <row r="26" spans="6:48" ht="14.25" hidden="1">
      <c r="F26" s="201" t="s">
        <v>31</v>
      </c>
      <c r="G26" s="428" t="str">
        <f>'1部後期日程(11チーム)'!E26</f>
        <v>カティオーラU-12</v>
      </c>
      <c r="H26" s="428"/>
      <c r="I26" s="201" t="s">
        <v>22</v>
      </c>
      <c r="J26" s="428" t="str">
        <f>'1部後期日程(11チーム)'!H26</f>
        <v>トリニータU-12</v>
      </c>
      <c r="K26" s="428"/>
      <c r="L26" s="201" t="s">
        <v>23</v>
      </c>
      <c r="M26" s="428" t="str">
        <f>'1部後期日程(11チーム)'!K26</f>
        <v>東陽</v>
      </c>
      <c r="N26" s="428"/>
      <c r="O26" s="201" t="s">
        <v>24</v>
      </c>
      <c r="P26" s="428" t="str">
        <f>'1部後期日程(11チーム)'!N26</f>
        <v>戸次</v>
      </c>
      <c r="Q26" s="428"/>
      <c r="R26" s="201" t="s">
        <v>25</v>
      </c>
      <c r="S26" s="428" t="str">
        <f>'1部後期日程(11チーム)'!Q26</f>
        <v>キングス</v>
      </c>
      <c r="T26" s="428"/>
      <c r="U26" s="201" t="s">
        <v>26</v>
      </c>
      <c r="V26" s="428" t="str">
        <f>'1部後期日程(11チーム)'!T26</f>
        <v>ドリームキッズ</v>
      </c>
      <c r="W26" s="428"/>
      <c r="AE26" s="201"/>
      <c r="AF26" s="202"/>
      <c r="AG26" s="202"/>
      <c r="AH26" s="201"/>
      <c r="AI26" s="202"/>
      <c r="AJ26" s="202"/>
      <c r="AK26" s="201"/>
      <c r="AL26" s="202"/>
      <c r="AM26" s="202"/>
      <c r="AN26" s="201"/>
      <c r="AO26" s="202"/>
      <c r="AP26" s="202"/>
      <c r="AQ26" s="201"/>
      <c r="AR26" s="202"/>
      <c r="AS26" s="202"/>
      <c r="AT26" s="201"/>
      <c r="AU26" s="202"/>
      <c r="AV26" s="202"/>
    </row>
    <row r="27" spans="6:45" ht="14.25" hidden="1">
      <c r="F27" s="201" t="s">
        <v>27</v>
      </c>
      <c r="G27" s="428" t="str">
        <f>'1部後期日程(11チーム)'!E27</f>
        <v>MSS</v>
      </c>
      <c r="H27" s="428"/>
      <c r="I27" s="201" t="s">
        <v>28</v>
      </c>
      <c r="J27" s="428" t="str">
        <f>'1部後期日程(11チーム)'!H27</f>
        <v>金池長浜</v>
      </c>
      <c r="K27" s="428"/>
      <c r="L27" s="201" t="s">
        <v>29</v>
      </c>
      <c r="M27" s="428" t="str">
        <f>'1部後期日程(11チーム)'!K27</f>
        <v>カティオーラ高城A</v>
      </c>
      <c r="N27" s="428"/>
      <c r="O27" s="201" t="s">
        <v>30</v>
      </c>
      <c r="P27" s="428" t="str">
        <f>'1部後期日程(11チーム)'!N27</f>
        <v>ヴェルスパ</v>
      </c>
      <c r="Q27" s="428"/>
      <c r="R27" s="201" t="s">
        <v>224</v>
      </c>
      <c r="S27" s="428" t="str">
        <f>'1部後期日程(11チーム)'!Q27</f>
        <v>明治北</v>
      </c>
      <c r="T27" s="428"/>
      <c r="AP27" s="202"/>
      <c r="AQ27" s="201"/>
      <c r="AR27" s="202"/>
      <c r="AS27" s="202"/>
    </row>
    <row r="28" spans="36:45" ht="14.25"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2:45" ht="23.25">
      <c r="B29" s="63" t="s">
        <v>80</v>
      </c>
      <c r="E29" s="15" t="s">
        <v>0</v>
      </c>
      <c r="F29" s="10"/>
      <c r="G29" s="16" t="s">
        <v>1</v>
      </c>
      <c r="H29" s="90" t="s">
        <v>76</v>
      </c>
      <c r="I29" s="17">
        <v>3</v>
      </c>
      <c r="J29" s="10"/>
      <c r="K29" s="16" t="s">
        <v>2</v>
      </c>
      <c r="L29" s="90" t="s">
        <v>77</v>
      </c>
      <c r="M29" s="17">
        <v>0</v>
      </c>
      <c r="N29" s="10"/>
      <c r="O29" s="46" t="s">
        <v>3</v>
      </c>
      <c r="P29" s="90" t="s">
        <v>78</v>
      </c>
      <c r="Q29" s="17">
        <v>1</v>
      </c>
      <c r="S29" s="116"/>
      <c r="T29" s="207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ht="15" thickBot="1"/>
    <row r="31" spans="2:50" ht="43.5" customHeight="1" thickBot="1">
      <c r="B31" s="18"/>
      <c r="C31" s="19"/>
      <c r="D31" s="429" t="str">
        <f>B32</f>
        <v>カティオーラU-12</v>
      </c>
      <c r="E31" s="426"/>
      <c r="F31" s="426"/>
      <c r="G31" s="426" t="str">
        <f>B34</f>
        <v>トリニータU-12</v>
      </c>
      <c r="H31" s="426"/>
      <c r="I31" s="426"/>
      <c r="J31" s="426" t="str">
        <f>B36</f>
        <v>東陽</v>
      </c>
      <c r="K31" s="426"/>
      <c r="L31" s="426"/>
      <c r="M31" s="426" t="str">
        <f>B38</f>
        <v>戸次</v>
      </c>
      <c r="N31" s="426"/>
      <c r="O31" s="426"/>
      <c r="P31" s="426" t="str">
        <f>B40</f>
        <v>キングス</v>
      </c>
      <c r="Q31" s="426"/>
      <c r="R31" s="426"/>
      <c r="S31" s="426" t="str">
        <f>B42</f>
        <v>ドリームキッズ</v>
      </c>
      <c r="T31" s="426"/>
      <c r="U31" s="426"/>
      <c r="V31" s="426" t="str">
        <f>B44</f>
        <v>MSS</v>
      </c>
      <c r="W31" s="426"/>
      <c r="X31" s="426"/>
      <c r="Y31" s="426" t="str">
        <f>B46</f>
        <v>金池長浜</v>
      </c>
      <c r="Z31" s="426"/>
      <c r="AA31" s="426"/>
      <c r="AB31" s="426" t="str">
        <f>B48</f>
        <v>カティオーラ高城A</v>
      </c>
      <c r="AC31" s="426"/>
      <c r="AD31" s="426"/>
      <c r="AE31" s="419" t="str">
        <f>B50</f>
        <v>ヴェルスパ</v>
      </c>
      <c r="AF31" s="420"/>
      <c r="AG31" s="420"/>
      <c r="AH31" s="419" t="str">
        <f>B52</f>
        <v>明治北</v>
      </c>
      <c r="AI31" s="420"/>
      <c r="AJ31" s="421"/>
      <c r="AK31" s="49" t="s">
        <v>1</v>
      </c>
      <c r="AL31" s="20" t="s">
        <v>4</v>
      </c>
      <c r="AM31" s="20" t="s">
        <v>239</v>
      </c>
      <c r="AN31" s="20" t="s">
        <v>240</v>
      </c>
      <c r="AO31" s="20" t="s">
        <v>241</v>
      </c>
      <c r="AP31" s="20" t="s">
        <v>242</v>
      </c>
      <c r="AQ31" s="423" t="s">
        <v>45</v>
      </c>
      <c r="AR31" s="425"/>
      <c r="AS31" s="423" t="s">
        <v>243</v>
      </c>
      <c r="AT31" s="424"/>
      <c r="AU31" s="423" t="s">
        <v>47</v>
      </c>
      <c r="AV31" s="425"/>
      <c r="AW31" s="21" t="s">
        <v>48</v>
      </c>
      <c r="AX31" s="42" t="s">
        <v>119</v>
      </c>
    </row>
    <row r="32" spans="2:50" ht="19.5" customHeight="1">
      <c r="B32" s="427" t="str">
        <f>G26</f>
        <v>カティオーラU-12</v>
      </c>
      <c r="C32" s="51" t="s">
        <v>8</v>
      </c>
      <c r="D32" s="203"/>
      <c r="E32" s="203"/>
      <c r="F32" s="204"/>
      <c r="G32" s="22"/>
      <c r="H32" s="22">
        <f>IF(G33="","",IF(G33&gt;I33,"○",IF(G33&lt;I33,"●",IF(#REF!&gt;#REF!,"△",IF(#REF!&lt;#REF!,"▲")))))</f>
      </c>
      <c r="I32" s="24"/>
      <c r="J32" s="22"/>
      <c r="K32" s="22">
        <f>IF(J33="","",IF(J33&gt;L33,"○",IF(J33&lt;L33,"●",IF(#REF!&gt;#REF!,"△",IF(#REF!&lt;#REF!,"▲")))))</f>
      </c>
      <c r="L32" s="24"/>
      <c r="M32" s="22"/>
      <c r="N32" s="22">
        <f>IF(M33="","",IF(M33&gt;O33,"○",IF(M33&lt;O33,"●",IF(#REF!&gt;#REF!,"△",IF(#REF!&lt;#REF!,"▲")))))</f>
      </c>
      <c r="O32" s="24"/>
      <c r="P32" s="22"/>
      <c r="Q32" s="22">
        <f>IF(P33="","",IF(P33&gt;R33,"○",IF(P33&lt;R33,"●",IF(#REF!&gt;#REF!,"△",IF(#REF!&lt;#REF!,"▲")))))</f>
      </c>
      <c r="R32" s="24"/>
      <c r="S32" s="22"/>
      <c r="T32" s="22">
        <f>IF(S33="","",IF(S33&gt;U33,"○",IF(S33&lt;U33,"●",IF(#REF!&gt;#REF!,"△",IF(#REF!&lt;#REF!,"▲")))))</f>
      </c>
      <c r="U32" s="24"/>
      <c r="V32" s="22"/>
      <c r="W32" s="22">
        <f>IF(V33="","",IF(V33&gt;X33,"○",IF(V33&lt;X33,"●",IF(#REF!&gt;#REF!,"△",IF(#REF!&lt;#REF!,"▲")))))</f>
      </c>
      <c r="X32" s="24"/>
      <c r="Y32" s="22"/>
      <c r="Z32" s="22">
        <f>IF(Y33="","",IF(Y33&gt;AA33,"○",IF(Y33&lt;AA33,"●",IF(#REF!&gt;#REF!,"△",IF(#REF!&lt;#REF!,"▲")))))</f>
      </c>
      <c r="AA32" s="24"/>
      <c r="AB32" s="22"/>
      <c r="AC32" s="22">
        <f>IF(AB33="","",IF(AB33&gt;AD33,"○",IF(AB33&lt;AD33,"●",IF(#REF!&gt;#REF!,"△",IF(#REF!&lt;#REF!,"▲")))))</f>
      </c>
      <c r="AD32" s="24"/>
      <c r="AE32" s="22"/>
      <c r="AF32" s="22">
        <f>IF(AE33="","",IF(AE33&gt;AG33,"○",IF(AE33&lt;AG33,"●",IF(#REF!&gt;#REF!,"△",IF(#REF!&lt;#REF!,"▲")))))</f>
      </c>
      <c r="AG32" s="22"/>
      <c r="AH32" s="58"/>
      <c r="AI32" s="22">
        <f>IF(AH33="","",IF(AH33&gt;AJ33,"○",IF(AH33&lt;AJ33,"●",IF(#REF!&gt;#REF!,"△",IF(#REF!&lt;#REF!,"▲")))))</f>
      </c>
      <c r="AJ32" s="59"/>
      <c r="AK32" s="405">
        <f>COUNTIF(D32:AJ32,"○")</f>
        <v>0</v>
      </c>
      <c r="AL32" s="391">
        <f>COUNTIF(D32:AJ32,"●")</f>
        <v>0</v>
      </c>
      <c r="AM32" s="391">
        <f aca="true" t="shared" si="0" ref="AM32:AM52">COUNTIF(E32:AJ32,"△")</f>
        <v>0</v>
      </c>
      <c r="AN32" s="391">
        <f>SUM(D33,G33,J33,M33,P33,S33,V33,Y33,AB33,AE33,AH33)</f>
        <v>0</v>
      </c>
      <c r="AO32" s="391">
        <f>SUM(F33,I33,L33,O33,R33,U33,X33,AA33,AD33,AG33,AJ33)</f>
        <v>0</v>
      </c>
      <c r="AP32" s="393">
        <f aca="true" t="shared" si="1" ref="AP32:AP52">(AK32*3)+(AM32*1)</f>
        <v>0</v>
      </c>
      <c r="AQ32" s="395">
        <f>RANK(AP32,$AP$32:AP$53)</f>
        <v>1</v>
      </c>
      <c r="AR32" s="397" t="s">
        <v>49</v>
      </c>
      <c r="AS32" s="408">
        <f>AN32-AO32</f>
        <v>0</v>
      </c>
      <c r="AT32" s="408"/>
      <c r="AU32" s="422">
        <f>RANK(AS32,$AS$32:AT$53)</f>
        <v>1</v>
      </c>
      <c r="AV32" s="414" t="s">
        <v>49</v>
      </c>
      <c r="AW32" s="390"/>
      <c r="AX32" s="375">
        <f>AQ32/10</f>
        <v>0.1</v>
      </c>
    </row>
    <row r="33" spans="2:50" ht="19.5" customHeight="1">
      <c r="B33" s="403"/>
      <c r="C33" s="51" t="s">
        <v>9</v>
      </c>
      <c r="D33" s="205"/>
      <c r="E33" s="25"/>
      <c r="F33" s="93"/>
      <c r="G33" s="35">
        <f>IF(G8="","",G8)</f>
      </c>
      <c r="H33" s="27" t="s">
        <v>17</v>
      </c>
      <c r="I33" s="34">
        <f>IF(K8="","",K8)</f>
      </c>
      <c r="J33" s="35">
        <f>IF(AI10="","",AI10)</f>
      </c>
      <c r="K33" s="27" t="s">
        <v>17</v>
      </c>
      <c r="L33" s="34">
        <f>IF(AM10="","",AM10)</f>
      </c>
      <c r="M33" s="35">
        <f>IF(AI22="","",AI22)</f>
      </c>
      <c r="N33" s="27" t="s">
        <v>17</v>
      </c>
      <c r="O33" s="34">
        <f>IF(AM22="","",AM22)</f>
      </c>
      <c r="P33" s="35">
        <f>IF(U8="","",U8)</f>
      </c>
      <c r="Q33" s="27" t="s">
        <v>17</v>
      </c>
      <c r="R33" s="34">
        <f>IF(Y8="","",Y8)</f>
      </c>
      <c r="S33" s="35">
        <f>IF(G18="","",G18)</f>
      </c>
      <c r="T33" s="27" t="s">
        <v>17</v>
      </c>
      <c r="U33" s="34">
        <f>IF(K18="","",K18)</f>
      </c>
      <c r="V33" s="35">
        <f>IF(U10="","",U10)</f>
      </c>
      <c r="W33" s="27" t="s">
        <v>17</v>
      </c>
      <c r="X33" s="34">
        <f>IF(Y10="","",Y10)</f>
      </c>
      <c r="Y33" s="35">
        <f>IF(AB14="","",AB14)</f>
      </c>
      <c r="Z33" s="27" t="s">
        <v>17</v>
      </c>
      <c r="AA33" s="34">
        <f>IF(AF14="","",AF14)</f>
      </c>
      <c r="AB33" s="35">
        <f>IF(AI18="","",AI18)</f>
      </c>
      <c r="AC33" s="27" t="s">
        <v>17</v>
      </c>
      <c r="AD33" s="34">
        <f>IF(AM18="","",AM18)</f>
      </c>
      <c r="AE33" s="35">
        <f>IF(G22="","",G22)</f>
      </c>
      <c r="AF33" s="27" t="s">
        <v>17</v>
      </c>
      <c r="AG33" s="34">
        <f>IF(K22="","",K22)</f>
      </c>
      <c r="AH33" s="35">
        <f>IF(G14="","",G14)</f>
      </c>
      <c r="AI33" s="27" t="s">
        <v>17</v>
      </c>
      <c r="AJ33" s="54">
        <f>IF(K14="","",K14)</f>
      </c>
      <c r="AK33" s="417"/>
      <c r="AL33" s="408"/>
      <c r="AM33" s="408"/>
      <c r="AN33" s="408"/>
      <c r="AO33" s="408"/>
      <c r="AP33" s="410"/>
      <c r="AQ33" s="412"/>
      <c r="AR33" s="414"/>
      <c r="AS33" s="399"/>
      <c r="AT33" s="399"/>
      <c r="AU33" s="401"/>
      <c r="AV33" s="376"/>
      <c r="AW33" s="374"/>
      <c r="AX33" s="369"/>
    </row>
    <row r="34" spans="2:50" ht="19.5" customHeight="1">
      <c r="B34" s="418" t="str">
        <f>J26</f>
        <v>トリニータU-12</v>
      </c>
      <c r="C34" s="52" t="s">
        <v>8</v>
      </c>
      <c r="D34" s="23"/>
      <c r="E34" s="23">
        <f>IF(D35="","",IF(D35&gt;F35,"○",IF(D35&lt;F35,"●",IF(#REF!&gt;#REF!,"△",IF(#REF!&lt;#REF!,"▲")))))</f>
      </c>
      <c r="F34" s="29"/>
      <c r="G34" s="94"/>
      <c r="H34" s="30"/>
      <c r="I34" s="31"/>
      <c r="J34" s="23"/>
      <c r="K34" s="23">
        <f>IF(J35="","",IF(J35&gt;L35,"○",IF(J35&lt;L35,"●",IF(#REF!&gt;#REF!,"△",IF(#REF!&lt;#REF!,"▲")))))</f>
      </c>
      <c r="L34" s="29"/>
      <c r="M34" s="23"/>
      <c r="N34" s="23">
        <f>IF(M35="","",IF(M35&gt;O35,"○",IF(M35&lt;O35,"●",IF(#REF!&gt;#REF!,"△",IF(#REF!&lt;#REF!,"▲")))))</f>
      </c>
      <c r="O34" s="29"/>
      <c r="P34" s="23"/>
      <c r="Q34" s="23">
        <f>IF(P35="","",IF(P35&gt;R35,"○",IF(P35&lt;R35,"●",IF(#REF!&gt;#REF!,"△",IF(#REF!&lt;#REF!,"▲")))))</f>
      </c>
      <c r="R34" s="29"/>
      <c r="S34" s="23"/>
      <c r="T34" s="23">
        <f>IF(S35="","",IF(S35&gt;U35,"○",IF(S35&lt;U35,"●",IF(#REF!&gt;#REF!,"△",IF(#REF!&lt;#REF!,"▲")))))</f>
      </c>
      <c r="U34" s="29"/>
      <c r="V34" s="23"/>
      <c r="W34" s="23">
        <f>IF(V35="","",IF(V35&gt;X35,"○",IF(V35&lt;X35,"●",IF(#REF!&gt;#REF!,"△",IF(#REF!&lt;#REF!,"▲")))))</f>
      </c>
      <c r="X34" s="29"/>
      <c r="Y34" s="23"/>
      <c r="Z34" s="23">
        <f>IF(Y35="","",IF(Y35&gt;AA35,"○",IF(Y35&lt;AA35,"●",IF(#REF!&gt;#REF!,"△",IF(#REF!&lt;#REF!,"▲")))))</f>
      </c>
      <c r="AA34" s="29"/>
      <c r="AB34" s="23"/>
      <c r="AC34" s="23">
        <f>IF(AB35="","",IF(AB35&gt;AD35,"○",IF(AB35&lt;AD35,"●",IF(#REF!&gt;#REF!,"△",IF(#REF!&lt;#REF!,"▲")))))</f>
      </c>
      <c r="AD34" s="29"/>
      <c r="AE34" s="23"/>
      <c r="AF34" s="23">
        <f>IF(AE35="","",IF(AE35&gt;AG35,"○",IF(AE35&lt;AG35,"●",IF(#REF!&gt;#REF!,"△",IF(#REF!&lt;#REF!,"▲")))))</f>
      </c>
      <c r="AG34" s="23"/>
      <c r="AH34" s="33"/>
      <c r="AI34" s="23">
        <f>IF(AH35="","",IF(AH35&gt;AJ35,"○",IF(AH35&lt;AJ35,"●",IF(#REF!&gt;#REF!,"△",IF(#REF!&lt;#REF!,"▲")))))</f>
      </c>
      <c r="AJ34" s="44"/>
      <c r="AK34" s="416">
        <f>COUNTIF(D34:AJ34,"○")</f>
        <v>0</v>
      </c>
      <c r="AL34" s="407">
        <f>COUNTIF(D34:AJ34,"●")</f>
        <v>0</v>
      </c>
      <c r="AM34" s="407">
        <f t="shared" si="0"/>
        <v>0</v>
      </c>
      <c r="AN34" s="407">
        <f>SUM(D35,G35,J35,M35,P35,S35,V35,Y35,AB35,AE35,AH35)</f>
        <v>0</v>
      </c>
      <c r="AO34" s="407">
        <f>SUM(F35,I35,L35,O35,R35,U35,X35,AA35,AD35,AG35,AJ35)</f>
        <v>0</v>
      </c>
      <c r="AP34" s="409">
        <f t="shared" si="1"/>
        <v>0</v>
      </c>
      <c r="AQ34" s="411">
        <f>RANK(AP34,$AP$32:AP$53)</f>
        <v>1</v>
      </c>
      <c r="AR34" s="413" t="s">
        <v>49</v>
      </c>
      <c r="AS34" s="399">
        <f>AN34-AO34</f>
        <v>0</v>
      </c>
      <c r="AT34" s="399"/>
      <c r="AU34" s="401">
        <f>RANK(AS34,$AS$32:AT$53)</f>
        <v>1</v>
      </c>
      <c r="AV34" s="376" t="s">
        <v>49</v>
      </c>
      <c r="AW34" s="373"/>
      <c r="AX34" s="369">
        <f>AQ34/10</f>
        <v>0.1</v>
      </c>
    </row>
    <row r="35" spans="2:50" ht="19.5" customHeight="1">
      <c r="B35" s="403"/>
      <c r="C35" s="51" t="s">
        <v>9</v>
      </c>
      <c r="D35" s="35">
        <f>I33</f>
      </c>
      <c r="E35" s="27" t="s">
        <v>244</v>
      </c>
      <c r="F35" s="34">
        <f>G33</f>
      </c>
      <c r="G35" s="32"/>
      <c r="H35" s="25"/>
      <c r="I35" s="93"/>
      <c r="J35" s="35">
        <f>IF(AB8="","",AB8)</f>
      </c>
      <c r="K35" s="27" t="s">
        <v>17</v>
      </c>
      <c r="L35" s="34">
        <f>IF(AF8="","",AF8)</f>
      </c>
      <c r="M35" s="35">
        <f>IF(G12="","",G12)</f>
      </c>
      <c r="N35" s="27" t="s">
        <v>17</v>
      </c>
      <c r="O35" s="34">
        <f>IF(K12="","",K12)</f>
      </c>
      <c r="P35" s="35">
        <f>IF(N18="","",N18)</f>
      </c>
      <c r="Q35" s="27" t="s">
        <v>245</v>
      </c>
      <c r="R35" s="34">
        <f>IF(R18="","",R18)</f>
      </c>
      <c r="S35" s="35">
        <f>IF(AB18="","",AB18)</f>
      </c>
      <c r="T35" s="27" t="s">
        <v>17</v>
      </c>
      <c r="U35" s="34">
        <f>IF(AF18="","",AF18)</f>
      </c>
      <c r="V35" s="35">
        <f>IF(AP24="","",AP24)</f>
      </c>
      <c r="W35" s="27" t="s">
        <v>246</v>
      </c>
      <c r="X35" s="34">
        <f>IF(AT24="","",AT24)</f>
      </c>
      <c r="Y35" s="35">
        <f>IF(N22="","",N22)</f>
      </c>
      <c r="Z35" s="27" t="s">
        <v>17</v>
      </c>
      <c r="AA35" s="34">
        <f>IF(R22="","",R22)</f>
      </c>
      <c r="AB35" s="35">
        <f>IF(U14="","",U14)</f>
      </c>
      <c r="AC35" s="27" t="s">
        <v>245</v>
      </c>
      <c r="AD35" s="34">
        <f>IF(Y14="","",Y14)</f>
      </c>
      <c r="AE35" s="35">
        <f>IF(U12="","",U12)</f>
      </c>
      <c r="AF35" s="27" t="s">
        <v>17</v>
      </c>
      <c r="AG35" s="34">
        <f>IF(Y12="","",Y12)</f>
      </c>
      <c r="AH35" s="35">
        <f>IF(AI14="","",AI14)</f>
      </c>
      <c r="AI35" s="27" t="s">
        <v>246</v>
      </c>
      <c r="AJ35" s="54">
        <f>IF(AM14="","",AM14)</f>
      </c>
      <c r="AK35" s="417"/>
      <c r="AL35" s="408"/>
      <c r="AM35" s="408"/>
      <c r="AN35" s="408"/>
      <c r="AO35" s="408"/>
      <c r="AP35" s="410"/>
      <c r="AQ35" s="412"/>
      <c r="AR35" s="414"/>
      <c r="AS35" s="399"/>
      <c r="AT35" s="399"/>
      <c r="AU35" s="401"/>
      <c r="AV35" s="376"/>
      <c r="AW35" s="374"/>
      <c r="AX35" s="369"/>
    </row>
    <row r="36" spans="2:50" ht="19.5" customHeight="1">
      <c r="B36" s="418" t="str">
        <f>M26</f>
        <v>東陽</v>
      </c>
      <c r="C36" s="52" t="s">
        <v>8</v>
      </c>
      <c r="D36" s="23"/>
      <c r="E36" s="23">
        <f>IF(D37="","",IF(D37&gt;F37,"○",IF(D37&lt;F37,"●",IF(#REF!&gt;#REF!,"△",IF(#REF!&lt;#REF!,"▲")))))</f>
      </c>
      <c r="F36" s="29"/>
      <c r="G36" s="23"/>
      <c r="H36" s="23">
        <f>IF(G37="","",IF(G37&gt;I37,"○",IF(G37&lt;I37,"●",IF(#REF!&gt;#REF!,"△",IF(#REF!&lt;#REF!,"▲")))))</f>
      </c>
      <c r="I36" s="29"/>
      <c r="J36" s="94"/>
      <c r="K36" s="30"/>
      <c r="L36" s="31"/>
      <c r="M36" s="23"/>
      <c r="N36" s="23">
        <f>IF(M37="","",IF(M37&gt;O37,"○",IF(M37&lt;O37,"●",IF(#REF!&gt;#REF!,"△",IF(#REF!&lt;#REF!,"▲")))))</f>
      </c>
      <c r="O36" s="29"/>
      <c r="P36" s="23"/>
      <c r="Q36" s="23">
        <f>IF(P37="","",IF(P37&gt;R37,"○",IF(P37&lt;R37,"●",IF(#REF!&gt;#REF!,"△",IF(#REF!&lt;#REF!,"▲")))))</f>
      </c>
      <c r="R36" s="29"/>
      <c r="S36" s="23"/>
      <c r="T36" s="23">
        <f>IF(S37="","",IF(S37&gt;U37,"○",IF(S37&lt;U37,"●",IF(#REF!&gt;#REF!,"△",IF(#REF!&lt;#REF!,"▲")))))</f>
      </c>
      <c r="U36" s="29"/>
      <c r="V36" s="23"/>
      <c r="W36" s="23">
        <f>IF(V37="","",IF(V37&gt;X37,"○",IF(V37&lt;X37,"●",IF(#REF!&gt;#REF!,"△",IF(#REF!&lt;#REF!,"▲")))))</f>
      </c>
      <c r="X36" s="29"/>
      <c r="Y36" s="23"/>
      <c r="Z36" s="23">
        <f>IF(Y37="","",IF(Y37&gt;AA37,"○",IF(Y37&lt;AA37,"●",IF(#REF!&gt;#REF!,"△",IF(#REF!&lt;#REF!,"▲")))))</f>
      </c>
      <c r="AA36" s="29"/>
      <c r="AB36" s="23"/>
      <c r="AC36" s="23">
        <f>IF(AB37="","",IF(AB37&gt;AD37,"○",IF(AB37&lt;AD37,"●",IF(#REF!&gt;#REF!,"△",IF(#REF!&lt;#REF!,"▲")))))</f>
      </c>
      <c r="AD36" s="29"/>
      <c r="AE36" s="23"/>
      <c r="AF36" s="23">
        <f>IF(AE37="","",IF(AE37&gt;AG37,"○",IF(AE37&lt;AG37,"●",IF(#REF!&gt;#REF!,"△",IF(#REF!&lt;#REF!,"▲")))))</f>
      </c>
      <c r="AG36" s="23"/>
      <c r="AH36" s="33"/>
      <c r="AI36" s="23">
        <f>IF(AH37="","",IF(AH37&gt;AJ37,"○",IF(AH37&lt;AJ37,"●",IF(#REF!&gt;#REF!,"△",IF(#REF!&lt;#REF!,"▲")))))</f>
      </c>
      <c r="AJ36" s="44"/>
      <c r="AK36" s="416">
        <f>COUNTIF(D36:AJ36,"○")</f>
        <v>0</v>
      </c>
      <c r="AL36" s="407">
        <f>COUNTIF(D36:AJ36,"●")</f>
        <v>0</v>
      </c>
      <c r="AM36" s="407">
        <f t="shared" si="0"/>
        <v>0</v>
      </c>
      <c r="AN36" s="407">
        <f>SUM(D37,G37,J37,M37,P37,S37,V37,Y37,AB37,AE37,AH37)</f>
        <v>0</v>
      </c>
      <c r="AO36" s="407">
        <f>SUM(F37,I37,L37,O37,R37,U37,X37,AA37,AD37,AG37,AJ37)</f>
        <v>0</v>
      </c>
      <c r="AP36" s="409">
        <f t="shared" si="1"/>
        <v>0</v>
      </c>
      <c r="AQ36" s="411">
        <f>RANK(AP36,$AP$32:AP$53)</f>
        <v>1</v>
      </c>
      <c r="AR36" s="413" t="s">
        <v>49</v>
      </c>
      <c r="AS36" s="399">
        <f>AN36-AO36</f>
        <v>0</v>
      </c>
      <c r="AT36" s="399"/>
      <c r="AU36" s="401">
        <f>RANK(AS36,$AS$32:AT$53)</f>
        <v>1</v>
      </c>
      <c r="AV36" s="376" t="s">
        <v>49</v>
      </c>
      <c r="AW36" s="373"/>
      <c r="AX36" s="369">
        <f>AQ36/10</f>
        <v>0.1</v>
      </c>
    </row>
    <row r="37" spans="2:50" ht="19.5" customHeight="1">
      <c r="B37" s="403"/>
      <c r="C37" s="51" t="s">
        <v>9</v>
      </c>
      <c r="D37" s="35">
        <f>L33</f>
      </c>
      <c r="E37" s="27" t="s">
        <v>246</v>
      </c>
      <c r="F37" s="34">
        <f>J33</f>
      </c>
      <c r="G37" s="35">
        <f>L35</f>
      </c>
      <c r="H37" s="27" t="s">
        <v>17</v>
      </c>
      <c r="I37" s="34">
        <f>J35</f>
      </c>
      <c r="J37" s="32"/>
      <c r="K37" s="25"/>
      <c r="L37" s="93"/>
      <c r="M37" s="35">
        <f>IF(N8="","",N8)</f>
      </c>
      <c r="N37" s="27" t="s">
        <v>246</v>
      </c>
      <c r="O37" s="34">
        <f>IF(R8="","",R8)</f>
      </c>
      <c r="P37" s="35">
        <f>IF(N10="","",N10)</f>
      </c>
      <c r="Q37" s="27" t="s">
        <v>17</v>
      </c>
      <c r="R37" s="34">
        <f>IF(R10="","",R10)</f>
      </c>
      <c r="S37" s="35">
        <f>IF(AI24="","",AI24)</f>
      </c>
      <c r="T37" s="27" t="s">
        <v>245</v>
      </c>
      <c r="U37" s="34">
        <f>IF(AM24="","",AM24)</f>
      </c>
      <c r="V37" s="35">
        <f>IF(U16="","",U16)</f>
      </c>
      <c r="W37" s="27" t="s">
        <v>17</v>
      </c>
      <c r="X37" s="34">
        <f>IF(Y16="","",Y16)</f>
      </c>
      <c r="Y37" s="35">
        <f>IF(G20="","",G20)</f>
      </c>
      <c r="Z37" s="27" t="s">
        <v>17</v>
      </c>
      <c r="AA37" s="34">
        <f>IF(K20="","",K20)</f>
      </c>
      <c r="AB37" s="35">
        <f>IF(N24="","",N24)</f>
      </c>
      <c r="AC37" s="27" t="s">
        <v>17</v>
      </c>
      <c r="AD37" s="34">
        <f>IF(R24="","",R24)</f>
      </c>
      <c r="AE37" s="35">
        <f>IF(G16="","",G16)</f>
      </c>
      <c r="AF37" s="27" t="s">
        <v>17</v>
      </c>
      <c r="AG37" s="34">
        <f>IF(K16="","",K16)</f>
      </c>
      <c r="AH37" s="35">
        <f>IF(U20="","",U20)</f>
      </c>
      <c r="AI37" s="27" t="s">
        <v>17</v>
      </c>
      <c r="AJ37" s="54">
        <f>IF(Y20="","",Y20)</f>
      </c>
      <c r="AK37" s="417"/>
      <c r="AL37" s="408"/>
      <c r="AM37" s="408"/>
      <c r="AN37" s="408"/>
      <c r="AO37" s="408"/>
      <c r="AP37" s="410"/>
      <c r="AQ37" s="412"/>
      <c r="AR37" s="414"/>
      <c r="AS37" s="399"/>
      <c r="AT37" s="399"/>
      <c r="AU37" s="401"/>
      <c r="AV37" s="376"/>
      <c r="AW37" s="374"/>
      <c r="AX37" s="369"/>
    </row>
    <row r="38" spans="2:50" ht="19.5" customHeight="1">
      <c r="B38" s="418" t="str">
        <f>P26</f>
        <v>戸次</v>
      </c>
      <c r="C38" s="52" t="s">
        <v>8</v>
      </c>
      <c r="D38" s="23"/>
      <c r="E38" s="23">
        <f>IF(D39="","",IF(D39&gt;F39,"○",IF(D39&lt;F39,"●",IF(#REF!&gt;#REF!,"△",IF(#REF!&lt;#REF!,"▲")))))</f>
      </c>
      <c r="F38" s="29"/>
      <c r="G38" s="23"/>
      <c r="H38" s="23">
        <f>IF(G39="","",IF(G39&gt;I39,"○",IF(G39&lt;I39,"●",IF(#REF!&gt;#REF!,"△",IF(#REF!&lt;#REF!,"▲")))))</f>
      </c>
      <c r="I38" s="29"/>
      <c r="J38" s="23"/>
      <c r="K38" s="23">
        <f>IF(J39="","",IF(J39&gt;L39,"○",IF(J39&lt;L39,"●",IF(#REF!&gt;#REF!,"△",IF(#REF!&lt;#REF!,"▲")))))</f>
      </c>
      <c r="L38" s="29"/>
      <c r="M38" s="94"/>
      <c r="N38" s="30"/>
      <c r="O38" s="31"/>
      <c r="P38" s="23"/>
      <c r="Q38" s="23">
        <f>IF(P39="","",IF(P39&gt;R39,"○",IF(P39&lt;R39,"●",IF(#REF!&gt;#REF!,"△",IF(#REF!&lt;#REF!,"▲")))))</f>
      </c>
      <c r="R38" s="29"/>
      <c r="S38" s="23"/>
      <c r="T38" s="23">
        <f>IF(S39="","",IF(S39&gt;U39,"○",IF(S39&lt;U39,"●",IF(#REF!&gt;#REF!,"△",IF(#REF!&lt;#REF!,"▲")))))</f>
      </c>
      <c r="U38" s="29"/>
      <c r="V38" s="23"/>
      <c r="W38" s="23">
        <f>IF(V39="","",IF(V39&gt;X39,"○",IF(V39&lt;X39,"●",IF(#REF!&gt;#REF!,"△",IF(#REF!&lt;#REF!,"▲")))))</f>
      </c>
      <c r="X38" s="29"/>
      <c r="Y38" s="23"/>
      <c r="Z38" s="23">
        <f>IF(Y39="","",IF(Y39&gt;AA39,"○",IF(Y39&lt;AA39,"●",IF(#REF!&gt;#REF!,"△",IF(#REF!&lt;#REF!,"▲")))))</f>
      </c>
      <c r="AA38" s="29"/>
      <c r="AB38" s="23"/>
      <c r="AC38" s="23">
        <f>IF(AB39="","",IF(AB39&gt;AD39,"○",IF(AB39&lt;AD39,"●",IF(#REF!&gt;#REF!,"△",IF(#REF!&lt;#REF!,"▲")))))</f>
      </c>
      <c r="AD38" s="29"/>
      <c r="AE38" s="23"/>
      <c r="AF38" s="23">
        <f>IF(AE39="","",IF(AE39&gt;AG39,"○",IF(AE39&lt;AG39,"●",IF(#REF!&gt;#REF!,"△",IF(#REF!&lt;#REF!,"▲")))))</f>
      </c>
      <c r="AG38" s="23"/>
      <c r="AH38" s="33"/>
      <c r="AI38" s="23">
        <f>IF(AH39="","",IF(AH39&gt;AJ39,"○",IF(AH39&lt;AJ39,"●",IF(#REF!&gt;#REF!,"△",IF(#REF!&lt;#REF!,"▲")))))</f>
      </c>
      <c r="AJ38" s="44"/>
      <c r="AK38" s="416">
        <f>COUNTIF(D38:AJ38,"○")</f>
        <v>0</v>
      </c>
      <c r="AL38" s="407">
        <f>COUNTIF(D38:AJ38,"●")</f>
        <v>0</v>
      </c>
      <c r="AM38" s="407">
        <f t="shared" si="0"/>
        <v>0</v>
      </c>
      <c r="AN38" s="407">
        <f>SUM(D39,G39,J39,M39,P39,S39,V39,Y39,AB39,AE39,AH39)</f>
        <v>0</v>
      </c>
      <c r="AO38" s="407">
        <f>SUM(F39,I39,L39,O39,R39,U39,X39,AA39,AD39,AG39,AJ39)</f>
        <v>0</v>
      </c>
      <c r="AP38" s="409">
        <f t="shared" si="1"/>
        <v>0</v>
      </c>
      <c r="AQ38" s="411">
        <f>RANK(AP38,$AP$32:AP$53)</f>
        <v>1</v>
      </c>
      <c r="AR38" s="413" t="s">
        <v>49</v>
      </c>
      <c r="AS38" s="399">
        <f>AN38-AO38</f>
        <v>0</v>
      </c>
      <c r="AT38" s="399"/>
      <c r="AU38" s="401">
        <f>RANK(AS38,$AS$32:AT$53)</f>
        <v>1</v>
      </c>
      <c r="AV38" s="376" t="s">
        <v>49</v>
      </c>
      <c r="AW38" s="373"/>
      <c r="AX38" s="369">
        <f>AQ38/10</f>
        <v>0.1</v>
      </c>
    </row>
    <row r="39" spans="2:50" ht="19.5" customHeight="1">
      <c r="B39" s="403"/>
      <c r="C39" s="51" t="s">
        <v>9</v>
      </c>
      <c r="D39" s="35">
        <f>O33</f>
      </c>
      <c r="E39" s="27" t="s">
        <v>247</v>
      </c>
      <c r="F39" s="34">
        <f>M33</f>
      </c>
      <c r="G39" s="35">
        <f>O35</f>
      </c>
      <c r="H39" s="27" t="s">
        <v>246</v>
      </c>
      <c r="I39" s="34">
        <f>M35</f>
      </c>
      <c r="J39" s="35">
        <f>O37</f>
      </c>
      <c r="K39" s="27" t="s">
        <v>17</v>
      </c>
      <c r="L39" s="34">
        <f>M37</f>
      </c>
      <c r="M39" s="32"/>
      <c r="N39" s="25"/>
      <c r="O39" s="93"/>
      <c r="P39" s="35">
        <f>IF(AI8="","",AI8)</f>
      </c>
      <c r="Q39" s="27" t="s">
        <v>247</v>
      </c>
      <c r="R39" s="34">
        <f>IF(AM8="","",AM8)</f>
      </c>
      <c r="S39" s="35">
        <f>IF(AB12="","",AB12)</f>
      </c>
      <c r="T39" s="27" t="s">
        <v>247</v>
      </c>
      <c r="U39" s="34">
        <f>IF(AF12="","",AF12)</f>
      </c>
      <c r="V39" s="35">
        <f>IF(N20="","",N20)</f>
      </c>
      <c r="W39" s="27" t="s">
        <v>246</v>
      </c>
      <c r="X39" s="34">
        <f>IF(R20="","",R20)</f>
      </c>
      <c r="Y39" s="35">
        <f>IF(N14="","",N14)</f>
      </c>
      <c r="Z39" s="27" t="s">
        <v>246</v>
      </c>
      <c r="AA39" s="34">
        <f>IF(R14="","",R14)</f>
      </c>
      <c r="AB39" s="35">
        <f>IF(AP14="","",AP14)</f>
      </c>
      <c r="AC39" s="27" t="s">
        <v>246</v>
      </c>
      <c r="AD39" s="34">
        <f>IF(AT14="","",AT14)</f>
      </c>
      <c r="AE39" s="35">
        <f>IF(U22="","",U22)</f>
      </c>
      <c r="AF39" s="27" t="s">
        <v>246</v>
      </c>
      <c r="AG39" s="34">
        <f>IF(Y22="","",Y22)</f>
      </c>
      <c r="AH39" s="35">
        <f>IF(AI20="","",AI20)</f>
      </c>
      <c r="AI39" s="27" t="s">
        <v>247</v>
      </c>
      <c r="AJ39" s="54">
        <f>IF(AM20="","",AM20)</f>
      </c>
      <c r="AK39" s="417"/>
      <c r="AL39" s="408"/>
      <c r="AM39" s="408"/>
      <c r="AN39" s="408"/>
      <c r="AO39" s="408"/>
      <c r="AP39" s="410"/>
      <c r="AQ39" s="412"/>
      <c r="AR39" s="414"/>
      <c r="AS39" s="399"/>
      <c r="AT39" s="399"/>
      <c r="AU39" s="401"/>
      <c r="AV39" s="376"/>
      <c r="AW39" s="374"/>
      <c r="AX39" s="369"/>
    </row>
    <row r="40" spans="2:50" ht="19.5" customHeight="1">
      <c r="B40" s="418" t="str">
        <f>S26</f>
        <v>キングス</v>
      </c>
      <c r="C40" s="52" t="s">
        <v>8</v>
      </c>
      <c r="D40" s="23"/>
      <c r="E40" s="23">
        <f>IF(D41="","",IF(D41&gt;F41,"○",IF(D41&lt;F41,"●",IF(#REF!&gt;#REF!,"△",IF(#REF!&lt;#REF!,"▲")))))</f>
      </c>
      <c r="F40" s="29"/>
      <c r="G40" s="23"/>
      <c r="H40" s="23">
        <f>IF(G41="","",IF(G41&gt;I41,"○",IF(G41&lt;I41,"●",IF(#REF!&gt;#REF!,"△",IF(#REF!&lt;#REF!,"▲")))))</f>
      </c>
      <c r="I40" s="29"/>
      <c r="J40" s="23"/>
      <c r="K40" s="23">
        <f>IF(J41="","",IF(J41&gt;L41,"○",IF(J41&lt;L41,"●",IF(#REF!&gt;#REF!,"△",IF(#REF!&lt;#REF!,"▲")))))</f>
      </c>
      <c r="L40" s="29"/>
      <c r="M40" s="23"/>
      <c r="N40" s="23">
        <f>IF(M41="","",IF(M41&gt;O41,"○",IF(M41&lt;O41,"●",IF(#REF!&gt;#REF!,"△",IF(#REF!&lt;#REF!,"▲")))))</f>
      </c>
      <c r="O40" s="29"/>
      <c r="P40" s="94"/>
      <c r="Q40" s="30"/>
      <c r="R40" s="31"/>
      <c r="S40" s="23"/>
      <c r="T40" s="23">
        <f>IF(S41="","",IF(S41&gt;U41,"○",IF(S41&lt;U41,"●",IF(#REF!&gt;#REF!,"△",IF(#REF!&lt;#REF!,"▲")))))</f>
      </c>
      <c r="U40" s="29"/>
      <c r="V40" s="23"/>
      <c r="W40" s="23">
        <f>IF(V41="","",IF(V41&gt;X41,"○",IF(V41&lt;X41,"●",IF(#REF!&gt;#REF!,"△",IF(#REF!&lt;#REF!,"▲")))))</f>
      </c>
      <c r="X40" s="29"/>
      <c r="Y40" s="23"/>
      <c r="Z40" s="23">
        <f>IF(Y41="","",IF(Y41&gt;AA41,"○",IF(Y41&lt;AA41,"●",IF(#REF!&gt;#REF!,"△",IF(#REF!&lt;#REF!,"▲")))))</f>
      </c>
      <c r="AA40" s="29"/>
      <c r="AB40" s="23"/>
      <c r="AC40" s="23">
        <f>IF(AB41="","",IF(AB41&gt;AD41,"○",IF(AB41&lt;AD41,"●",IF(#REF!&gt;#REF!,"△",IF(#REF!&lt;#REF!,"▲")))))</f>
      </c>
      <c r="AD40" s="29"/>
      <c r="AE40" s="23"/>
      <c r="AF40" s="23">
        <f>IF(AE41="","",IF(AE41&gt;AG41,"○",IF(AE41&lt;AG41,"●",IF(#REF!&gt;#REF!,"△",IF(#REF!&lt;#REF!,"▲")))))</f>
      </c>
      <c r="AG40" s="23"/>
      <c r="AH40" s="33"/>
      <c r="AI40" s="23">
        <f>IF(AH41="","",IF(AH41&gt;AJ41,"○",IF(AH41&lt;AJ41,"●",IF(#REF!&gt;#REF!,"△",IF(#REF!&lt;#REF!,"▲")))))</f>
      </c>
      <c r="AJ40" s="44"/>
      <c r="AK40" s="416">
        <f>COUNTIF(D40:AJ40,"○")</f>
        <v>0</v>
      </c>
      <c r="AL40" s="407">
        <f>COUNTIF(D40:AJ40,"●")</f>
        <v>0</v>
      </c>
      <c r="AM40" s="407">
        <f t="shared" si="0"/>
        <v>0</v>
      </c>
      <c r="AN40" s="407">
        <f>SUM(D41,G41,J41,M41,P41,S41,V41,Y41,AB41,AE41,AH41)</f>
        <v>0</v>
      </c>
      <c r="AO40" s="407">
        <f>SUM(F41,I41,L41,O41,R41,U41,X41,AA41,AD41,AG41,AJ41)</f>
        <v>0</v>
      </c>
      <c r="AP40" s="409">
        <f t="shared" si="1"/>
        <v>0</v>
      </c>
      <c r="AQ40" s="411">
        <f>RANK(AP40,$AP$32:AP$53)</f>
        <v>1</v>
      </c>
      <c r="AR40" s="413" t="s">
        <v>49</v>
      </c>
      <c r="AS40" s="399">
        <f>AN40-AO40</f>
        <v>0</v>
      </c>
      <c r="AT40" s="399"/>
      <c r="AU40" s="401">
        <f>RANK(AS40,$AS$32:AT$53)</f>
        <v>1</v>
      </c>
      <c r="AV40" s="376" t="s">
        <v>49</v>
      </c>
      <c r="AW40" s="373"/>
      <c r="AX40" s="369">
        <f>AQ40/10</f>
        <v>0.1</v>
      </c>
    </row>
    <row r="41" spans="2:50" ht="19.5" customHeight="1">
      <c r="B41" s="403"/>
      <c r="C41" s="51" t="s">
        <v>9</v>
      </c>
      <c r="D41" s="35">
        <f>R33</f>
      </c>
      <c r="E41" s="27" t="s">
        <v>248</v>
      </c>
      <c r="F41" s="34">
        <f>P33</f>
      </c>
      <c r="G41" s="35">
        <f>R35</f>
      </c>
      <c r="H41" s="27" t="s">
        <v>17</v>
      </c>
      <c r="I41" s="34">
        <f>P35</f>
      </c>
      <c r="J41" s="35">
        <f>R37</f>
      </c>
      <c r="K41" s="27" t="s">
        <v>249</v>
      </c>
      <c r="L41" s="34">
        <f>P37</f>
      </c>
      <c r="M41" s="35">
        <f>R39</f>
      </c>
      <c r="N41" s="27" t="s">
        <v>250</v>
      </c>
      <c r="O41" s="34">
        <f>P39</f>
      </c>
      <c r="P41" s="32"/>
      <c r="Q41" s="25"/>
      <c r="R41" s="93"/>
      <c r="S41" s="35">
        <f>IF(N16="","",N16)</f>
      </c>
      <c r="T41" s="27" t="s">
        <v>251</v>
      </c>
      <c r="U41" s="34">
        <f>IF(R16="","",R16)</f>
      </c>
      <c r="V41" s="35">
        <f>IF(AI16="","",AI16)</f>
      </c>
      <c r="W41" s="27" t="s">
        <v>17</v>
      </c>
      <c r="X41" s="34">
        <f>IF(AM16="","",AM16)</f>
      </c>
      <c r="Y41" s="35">
        <f>IF(AP22="","",AP22)</f>
      </c>
      <c r="Z41" s="27" t="s">
        <v>252</v>
      </c>
      <c r="AA41" s="34">
        <f>IF(AT22="","",AT22)</f>
      </c>
      <c r="AB41" s="35">
        <f>IF(AP10="","",AP10)</f>
      </c>
      <c r="AC41" s="27" t="s">
        <v>17</v>
      </c>
      <c r="AD41" s="34">
        <f>IF(AT10="","",AT10)</f>
      </c>
      <c r="AE41" s="35">
        <f>IF(AP18="","",AP18)</f>
      </c>
      <c r="AF41" s="27" t="s">
        <v>17</v>
      </c>
      <c r="AG41" s="34">
        <f>IF(AT18="","",AT18)</f>
      </c>
      <c r="AH41" s="35">
        <f>IF(G24="","",G24)</f>
      </c>
      <c r="AI41" s="27" t="s">
        <v>248</v>
      </c>
      <c r="AJ41" s="54">
        <f>IF(K24="","",K24)</f>
      </c>
      <c r="AK41" s="417"/>
      <c r="AL41" s="408"/>
      <c r="AM41" s="408"/>
      <c r="AN41" s="408"/>
      <c r="AO41" s="408"/>
      <c r="AP41" s="410"/>
      <c r="AQ41" s="412"/>
      <c r="AR41" s="414"/>
      <c r="AS41" s="399"/>
      <c r="AT41" s="399"/>
      <c r="AU41" s="401"/>
      <c r="AV41" s="376"/>
      <c r="AW41" s="374"/>
      <c r="AX41" s="369"/>
    </row>
    <row r="42" spans="2:50" ht="19.5" customHeight="1">
      <c r="B42" s="418" t="str">
        <f>V26</f>
        <v>ドリームキッズ</v>
      </c>
      <c r="C42" s="52" t="s">
        <v>8</v>
      </c>
      <c r="D42" s="23"/>
      <c r="E42" s="23">
        <f>IF(D43="","",IF(D43&gt;F43,"○",IF(D43&lt;F43,"●",IF(#REF!&gt;#REF!,"△",IF(#REF!&lt;#REF!,"▲")))))</f>
      </c>
      <c r="F42" s="29"/>
      <c r="G42" s="23"/>
      <c r="H42" s="23">
        <f>IF(G43="","",IF(G43&gt;I43,"○",IF(G43&lt;I43,"●",IF(#REF!&gt;#REF!,"△",IF(#REF!&lt;#REF!,"▲")))))</f>
      </c>
      <c r="I42" s="29"/>
      <c r="J42" s="23"/>
      <c r="K42" s="23">
        <f>IF(J43="","",IF(J43&gt;L43,"○",IF(J43&lt;L43,"●",IF(#REF!&gt;#REF!,"△",IF(#REF!&lt;#REF!,"▲")))))</f>
      </c>
      <c r="L42" s="29"/>
      <c r="M42" s="23"/>
      <c r="N42" s="23">
        <f>IF(M43="","",IF(M43&gt;O43,"○",IF(M43&lt;O43,"●",IF(#REF!&gt;#REF!,"△",IF(#REF!&lt;#REF!,"▲")))))</f>
      </c>
      <c r="O42" s="29"/>
      <c r="P42" s="23"/>
      <c r="Q42" s="23">
        <f>IF(P43="","",IF(P43&gt;R43,"○",IF(P43&lt;R43,"●",IF(#REF!&gt;#REF!,"△",IF(#REF!&lt;#REF!,"▲")))))</f>
      </c>
      <c r="R42" s="29"/>
      <c r="S42" s="94"/>
      <c r="T42" s="30"/>
      <c r="U42" s="31"/>
      <c r="V42" s="23"/>
      <c r="W42" s="23">
        <f>IF(V43="","",IF(V43&gt;X43,"○",IF(V43&lt;X43,"●",IF(#REF!&gt;#REF!,"△",IF(#REF!&lt;#REF!,"▲")))))</f>
      </c>
      <c r="X42" s="29"/>
      <c r="Y42" s="23"/>
      <c r="Z42" s="23">
        <f>IF(Y43="","",IF(Y43&gt;AA43,"○",IF(Y43&lt;AA43,"●",IF(#REF!&gt;#REF!,"△",IF(#REF!&lt;#REF!,"▲")))))</f>
      </c>
      <c r="AA42" s="29"/>
      <c r="AB42" s="23"/>
      <c r="AC42" s="23">
        <f>IF(AB43="","",IF(AB43&gt;AD43,"○",IF(AB43&lt;AD43,"●",IF(#REF!&gt;#REF!,"△",IF(#REF!&lt;#REF!,"▲")))))</f>
      </c>
      <c r="AD42" s="29"/>
      <c r="AE42" s="23"/>
      <c r="AF42" s="23">
        <f>IF(AE43="","",IF(AE43&gt;AG43,"○",IF(AE43&lt;AG43,"●",IF(#REF!&gt;#REF!,"△",IF(#REF!&lt;#REF!,"▲")))))</f>
      </c>
      <c r="AG42" s="23"/>
      <c r="AH42" s="33"/>
      <c r="AI42" s="23">
        <f>IF(AH43="","",IF(AH43&gt;AJ43,"○",IF(AH43&lt;AJ43,"●",IF(#REF!&gt;#REF!,"△",IF(#REF!&lt;#REF!,"▲")))))</f>
      </c>
      <c r="AJ42" s="44"/>
      <c r="AK42" s="416">
        <f>COUNTIF(D42:AJ42,"○")</f>
        <v>0</v>
      </c>
      <c r="AL42" s="407">
        <f>COUNTIF(D42:AJ42,"●")</f>
        <v>0</v>
      </c>
      <c r="AM42" s="407">
        <f t="shared" si="0"/>
        <v>0</v>
      </c>
      <c r="AN42" s="407">
        <f>SUM(D43,G43,J43,M43,P43,S43,V43,Y43,AB43,AE43,AH43)</f>
        <v>0</v>
      </c>
      <c r="AO42" s="407">
        <f>SUM(F43,I43,L43,O43,R43,U43,X43,AA43,AD43,AG43,AJ43)</f>
        <v>0</v>
      </c>
      <c r="AP42" s="409">
        <f t="shared" si="1"/>
        <v>0</v>
      </c>
      <c r="AQ42" s="411">
        <f>RANK(AP42,$AP$32:AP$53)</f>
        <v>1</v>
      </c>
      <c r="AR42" s="413" t="s">
        <v>49</v>
      </c>
      <c r="AS42" s="399">
        <f>AN42-AO42</f>
        <v>0</v>
      </c>
      <c r="AT42" s="399"/>
      <c r="AU42" s="401">
        <f>RANK(AS42,$AS$32:AT$53)</f>
        <v>1</v>
      </c>
      <c r="AV42" s="376" t="s">
        <v>49</v>
      </c>
      <c r="AW42" s="373"/>
      <c r="AX42" s="369">
        <f>AQ42/10</f>
        <v>0.1</v>
      </c>
    </row>
    <row r="43" spans="2:50" ht="19.5" customHeight="1">
      <c r="B43" s="403"/>
      <c r="C43" s="51" t="s">
        <v>9</v>
      </c>
      <c r="D43" s="35">
        <f>U33</f>
      </c>
      <c r="E43" s="27" t="s">
        <v>248</v>
      </c>
      <c r="F43" s="34">
        <f>S33</f>
      </c>
      <c r="G43" s="35">
        <f>U35</f>
      </c>
      <c r="H43" s="27" t="s">
        <v>248</v>
      </c>
      <c r="I43" s="34">
        <f>S35</f>
      </c>
      <c r="J43" s="35">
        <f>U37</f>
      </c>
      <c r="K43" s="27" t="s">
        <v>253</v>
      </c>
      <c r="L43" s="34">
        <f>S37</f>
      </c>
      <c r="M43" s="35">
        <f>U39</f>
      </c>
      <c r="N43" s="27" t="s">
        <v>246</v>
      </c>
      <c r="O43" s="34">
        <f>S39</f>
      </c>
      <c r="P43" s="35">
        <f>U41</f>
      </c>
      <c r="Q43" s="27" t="s">
        <v>246</v>
      </c>
      <c r="R43" s="34">
        <f>S41</f>
      </c>
      <c r="S43" s="32"/>
      <c r="T43" s="25"/>
      <c r="U43" s="93"/>
      <c r="V43" s="35">
        <f>IF(G6="","",G6)</f>
      </c>
      <c r="W43" s="27" t="s">
        <v>252</v>
      </c>
      <c r="X43" s="34">
        <f>IF(K6="","",K6)</f>
      </c>
      <c r="Y43" s="35">
        <f>IF(N12="","",N12)</f>
      </c>
      <c r="Z43" s="27" t="s">
        <v>252</v>
      </c>
      <c r="AA43" s="34">
        <f>IF(R12="","",R12)</f>
      </c>
      <c r="AB43" s="35">
        <f>IF(AB6="","",AB6)</f>
      </c>
      <c r="AC43" s="27" t="s">
        <v>252</v>
      </c>
      <c r="AD43" s="34">
        <f>IF(AF6="","",AF6)</f>
      </c>
      <c r="AE43" s="35">
        <f>IF(AB16="","",AB16)</f>
      </c>
      <c r="AF43" s="27" t="s">
        <v>252</v>
      </c>
      <c r="AG43" s="34">
        <f>IF(AF16="","",AF16)</f>
      </c>
      <c r="AH43" s="35">
        <f>IF(U24="","",U24)</f>
      </c>
      <c r="AI43" s="27" t="s">
        <v>246</v>
      </c>
      <c r="AJ43" s="54">
        <f>IF(Y24="","",Y24)</f>
      </c>
      <c r="AK43" s="417"/>
      <c r="AL43" s="408"/>
      <c r="AM43" s="408"/>
      <c r="AN43" s="408"/>
      <c r="AO43" s="408"/>
      <c r="AP43" s="410"/>
      <c r="AQ43" s="412"/>
      <c r="AR43" s="414"/>
      <c r="AS43" s="399"/>
      <c r="AT43" s="399"/>
      <c r="AU43" s="401"/>
      <c r="AV43" s="376"/>
      <c r="AW43" s="374"/>
      <c r="AX43" s="369"/>
    </row>
    <row r="44" spans="2:50" ht="19.5" customHeight="1">
      <c r="B44" s="418" t="str">
        <f>G27</f>
        <v>MSS</v>
      </c>
      <c r="C44" s="52" t="s">
        <v>8</v>
      </c>
      <c r="D44" s="23"/>
      <c r="E44" s="23">
        <f>IF(D45="","",IF(D45&gt;F45,"○",IF(D45&lt;F45,"●",IF(#REF!&gt;#REF!,"△",IF(#REF!&lt;#REF!,"▲")))))</f>
      </c>
      <c r="F44" s="29"/>
      <c r="G44" s="23"/>
      <c r="H44" s="23">
        <f>IF(G45="","",IF(G45&gt;I45,"○",IF(G45&lt;I45,"●",IF(#REF!&gt;#REF!,"△",IF(#REF!&lt;#REF!,"▲")))))</f>
      </c>
      <c r="I44" s="29"/>
      <c r="J44" s="23"/>
      <c r="K44" s="23">
        <f>IF(J45="","",IF(J45&gt;L45,"○",IF(J45&lt;L45,"●",IF(#REF!&gt;#REF!,"△",IF(#REF!&lt;#REF!,"▲")))))</f>
      </c>
      <c r="L44" s="29"/>
      <c r="M44" s="23"/>
      <c r="N44" s="23">
        <f>IF(M45="","",IF(M45&gt;O45,"○",IF(M45&lt;O45,"●",IF(#REF!&gt;#REF!,"△",IF(#REF!&lt;#REF!,"▲")))))</f>
      </c>
      <c r="O44" s="29"/>
      <c r="P44" s="23"/>
      <c r="Q44" s="23">
        <f>IF(P45="","",IF(P45&gt;R45,"○",IF(P45&lt;R45,"●",IF(#REF!&gt;#REF!,"△",IF(#REF!&lt;#REF!,"▲")))))</f>
      </c>
      <c r="R44" s="29"/>
      <c r="S44" s="23"/>
      <c r="T44" s="23">
        <f>IF(S45="","",IF(S45&gt;U45,"○",IF(S45&lt;U45,"●",IF(#REF!&gt;#REF!,"△",IF(#REF!&lt;#REF!,"▲")))))</f>
      </c>
      <c r="U44" s="29"/>
      <c r="V44" s="94"/>
      <c r="W44" s="30"/>
      <c r="X44" s="31"/>
      <c r="Y44" s="23"/>
      <c r="Z44" s="23">
        <f>IF(Y45="","",IF(Y45&gt;AA45,"○",IF(Y45&lt;AA45,"●",IF(#REF!&gt;#REF!,"△",IF(#REF!&lt;#REF!,"▲")))))</f>
      </c>
      <c r="AA44" s="29"/>
      <c r="AB44" s="23"/>
      <c r="AC44" s="23">
        <f>IF(AB45="","",IF(AB45&gt;AD45,"○",IF(AB45&lt;AD45,"●",IF(#REF!&gt;#REF!,"△",IF(#REF!&lt;#REF!,"▲")))))</f>
      </c>
      <c r="AD44" s="29"/>
      <c r="AE44" s="23"/>
      <c r="AF44" s="23">
        <f>IF(AE45="","",IF(AE45&gt;AG45,"○",IF(AE45&lt;AG45,"●",IF(#REF!&gt;#REF!,"△",IF(#REF!&lt;#REF!,"▲")))))</f>
      </c>
      <c r="AG44" s="23"/>
      <c r="AH44" s="33"/>
      <c r="AI44" s="23">
        <f>IF(AH45="","",IF(AH45&gt;AJ45,"○",IF(AH45&lt;AJ45,"●",IF(#REF!&gt;#REF!,"△",IF(#REF!&lt;#REF!,"▲")))))</f>
      </c>
      <c r="AJ44" s="44"/>
      <c r="AK44" s="416">
        <f>COUNTIF(D44:AJ44,"○")</f>
        <v>0</v>
      </c>
      <c r="AL44" s="407">
        <f>COUNTIF(D44:AJ44,"●")</f>
        <v>0</v>
      </c>
      <c r="AM44" s="407">
        <f t="shared" si="0"/>
        <v>0</v>
      </c>
      <c r="AN44" s="407">
        <f>SUM(D45,G45,J45,M45,P45,S45,V45,Y45,AB45,AE45,AH45)</f>
        <v>0</v>
      </c>
      <c r="AO44" s="407">
        <f>SUM(F45,I45,L45,O45,R45,U45,X45,AA45,AD45,AG45,AJ45)</f>
        <v>0</v>
      </c>
      <c r="AP44" s="409">
        <f t="shared" si="1"/>
        <v>0</v>
      </c>
      <c r="AQ44" s="411">
        <f>RANK(AP44,$AP$32:AP$53)</f>
        <v>1</v>
      </c>
      <c r="AR44" s="413" t="s">
        <v>49</v>
      </c>
      <c r="AS44" s="399">
        <f>AN44-AO44</f>
        <v>0</v>
      </c>
      <c r="AT44" s="399"/>
      <c r="AU44" s="401">
        <f>RANK(AS44,$AS$32:AT$53)</f>
        <v>1</v>
      </c>
      <c r="AV44" s="376" t="s">
        <v>49</v>
      </c>
      <c r="AW44" s="373"/>
      <c r="AX44" s="369">
        <f>AQ44/10</f>
        <v>0.1</v>
      </c>
    </row>
    <row r="45" spans="2:50" ht="19.5" customHeight="1">
      <c r="B45" s="403"/>
      <c r="C45" s="51" t="s">
        <v>9</v>
      </c>
      <c r="D45" s="35">
        <f>X33</f>
      </c>
      <c r="E45" s="27" t="s">
        <v>17</v>
      </c>
      <c r="F45" s="34">
        <f>V33</f>
      </c>
      <c r="G45" s="35">
        <f>X35</f>
      </c>
      <c r="H45" s="27" t="s">
        <v>17</v>
      </c>
      <c r="I45" s="34">
        <f>V35</f>
      </c>
      <c r="J45" s="35">
        <f>X37</f>
      </c>
      <c r="K45" s="27" t="s">
        <v>17</v>
      </c>
      <c r="L45" s="34">
        <f>V37</f>
      </c>
      <c r="M45" s="35">
        <f>X39</f>
      </c>
      <c r="N45" s="27" t="s">
        <v>17</v>
      </c>
      <c r="O45" s="34">
        <f>V39</f>
      </c>
      <c r="P45" s="35">
        <f>X41</f>
      </c>
      <c r="Q45" s="27" t="s">
        <v>17</v>
      </c>
      <c r="R45" s="34">
        <f>V41</f>
      </c>
      <c r="S45" s="35">
        <f>X43</f>
      </c>
      <c r="T45" s="27" t="s">
        <v>17</v>
      </c>
      <c r="U45" s="34">
        <f>V43</f>
      </c>
      <c r="V45" s="32"/>
      <c r="W45" s="25"/>
      <c r="X45" s="93"/>
      <c r="Y45" s="35">
        <f>IF(AB20="","",AB20)</f>
      </c>
      <c r="Z45" s="27" t="s">
        <v>17</v>
      </c>
      <c r="AA45" s="34">
        <f>IF(AF20="","",AF20)</f>
      </c>
      <c r="AB45" s="35">
        <f>IF(AB24="","",AB24)</f>
      </c>
      <c r="AC45" s="27" t="s">
        <v>17</v>
      </c>
      <c r="AD45" s="34">
        <f>IF(AF24="","",AF24)</f>
      </c>
      <c r="AE45" s="35">
        <f>IF(AI6="","",AI6)</f>
      </c>
      <c r="AF45" s="27" t="s">
        <v>254</v>
      </c>
      <c r="AG45" s="34">
        <f>IF(AM6="","",AM6)</f>
      </c>
      <c r="AH45" s="35">
        <f>IF(G10="","",G10)</f>
      </c>
      <c r="AI45" s="27" t="s">
        <v>254</v>
      </c>
      <c r="AJ45" s="54">
        <f>IF(K10="","",K10)</f>
      </c>
      <c r="AK45" s="417"/>
      <c r="AL45" s="408"/>
      <c r="AM45" s="408"/>
      <c r="AN45" s="408"/>
      <c r="AO45" s="408"/>
      <c r="AP45" s="410"/>
      <c r="AQ45" s="412"/>
      <c r="AR45" s="414"/>
      <c r="AS45" s="399"/>
      <c r="AT45" s="399"/>
      <c r="AU45" s="401"/>
      <c r="AV45" s="376"/>
      <c r="AW45" s="374"/>
      <c r="AX45" s="369"/>
    </row>
    <row r="46" spans="2:50" ht="19.5" customHeight="1">
      <c r="B46" s="418" t="str">
        <f>J27</f>
        <v>金池長浜</v>
      </c>
      <c r="C46" s="52" t="s">
        <v>8</v>
      </c>
      <c r="D46" s="23"/>
      <c r="E46" s="23">
        <f>IF(D47="","",IF(D47&gt;F47,"○",IF(D47&lt;F47,"●",IF(#REF!&gt;#REF!,"△",IF(#REF!&lt;#REF!,"▲")))))</f>
      </c>
      <c r="F46" s="29"/>
      <c r="G46" s="23"/>
      <c r="H46" s="23">
        <f>IF(G47="","",IF(G47&gt;I47,"○",IF(G47&lt;I47,"●",IF(#REF!&gt;#REF!,"△",IF(#REF!&lt;#REF!,"▲")))))</f>
      </c>
      <c r="I46" s="29"/>
      <c r="J46" s="23"/>
      <c r="K46" s="23">
        <f>IF(J47="","",IF(J47&gt;L47,"○",IF(J47&lt;L47,"●",IF(#REF!&gt;#REF!,"△",IF(#REF!&lt;#REF!,"▲")))))</f>
      </c>
      <c r="L46" s="29"/>
      <c r="M46" s="23"/>
      <c r="N46" s="23">
        <f>IF(M47="","",IF(M47&gt;O47,"○",IF(M47&lt;O47,"●",IF(#REF!&gt;#REF!,"△",IF(#REF!&lt;#REF!,"▲")))))</f>
      </c>
      <c r="O46" s="29"/>
      <c r="P46" s="23"/>
      <c r="Q46" s="23">
        <f>IF(P47="","",IF(P47&gt;R47,"○",IF(P47&lt;R47,"●",IF(#REF!&gt;#REF!,"△",IF(#REF!&lt;#REF!,"▲")))))</f>
      </c>
      <c r="R46" s="29"/>
      <c r="S46" s="23"/>
      <c r="T46" s="23">
        <f>IF(S47="","",IF(S47&gt;U47,"○",IF(S47&lt;U47,"●",IF(#REF!&gt;#REF!,"△",IF(#REF!&lt;#REF!,"▲")))))</f>
      </c>
      <c r="U46" s="29"/>
      <c r="V46" s="23"/>
      <c r="W46" s="23">
        <f>IF(V47="","",IF(V47&gt;X47,"○",IF(V47&lt;X47,"●",IF(#REF!&gt;#REF!,"△",IF(#REF!&lt;#REF!,"▲")))))</f>
      </c>
      <c r="X46" s="29"/>
      <c r="Y46" s="94"/>
      <c r="Z46" s="30"/>
      <c r="AA46" s="31"/>
      <c r="AB46" s="23"/>
      <c r="AC46" s="23">
        <f>IF(AB47="","",IF(AB47&gt;AD47,"○",IF(AB47&lt;AD47,"●",IF(#REF!&gt;#REF!,"△",IF(#REF!&lt;#REF!,"▲")))))</f>
      </c>
      <c r="AD46" s="29"/>
      <c r="AE46" s="23"/>
      <c r="AF46" s="23">
        <f>IF(AE47="","",IF(AE47&gt;AG47,"○",IF(AE47&lt;AG47,"●",IF(#REF!&gt;#REF!,"△",IF(#REF!&lt;#REF!,"▲")))))</f>
      </c>
      <c r="AG46" s="23"/>
      <c r="AH46" s="33"/>
      <c r="AI46" s="23">
        <f>IF(AH47="","",IF(AH47&gt;AJ47,"○",IF(AH47&lt;AJ47,"●",IF(#REF!&gt;#REF!,"△",IF(#REF!&lt;#REF!,"▲")))))</f>
      </c>
      <c r="AJ46" s="44"/>
      <c r="AK46" s="416">
        <f>COUNTIF(D46:AJ46,"○")</f>
        <v>0</v>
      </c>
      <c r="AL46" s="407">
        <f>COUNTIF(D46:AJ46,"●")</f>
        <v>0</v>
      </c>
      <c r="AM46" s="407">
        <f t="shared" si="0"/>
        <v>0</v>
      </c>
      <c r="AN46" s="407">
        <f>SUM(D47,G47,J47,M47,P47,S47,V47,Y47,AB47,AE47,AH47)</f>
        <v>0</v>
      </c>
      <c r="AO46" s="407">
        <f>SUM(F47,I47,L47,O47,R47,U47,X47,AA47,AD47,AG47,AJ47)</f>
        <v>0</v>
      </c>
      <c r="AP46" s="409">
        <f t="shared" si="1"/>
        <v>0</v>
      </c>
      <c r="AQ46" s="411">
        <f>RANK(AP46,$AP$32:AP$53)</f>
        <v>1</v>
      </c>
      <c r="AR46" s="413" t="s">
        <v>49</v>
      </c>
      <c r="AS46" s="399">
        <f>AN46-AO46</f>
        <v>0</v>
      </c>
      <c r="AT46" s="399"/>
      <c r="AU46" s="401">
        <f>RANK(AS46,$AS$32:AT$53)</f>
        <v>1</v>
      </c>
      <c r="AV46" s="376" t="s">
        <v>49</v>
      </c>
      <c r="AW46" s="373"/>
      <c r="AX46" s="369">
        <f>AQ46/10</f>
        <v>0.1</v>
      </c>
    </row>
    <row r="47" spans="2:50" ht="19.5" customHeight="1">
      <c r="B47" s="403"/>
      <c r="C47" s="51" t="s">
        <v>9</v>
      </c>
      <c r="D47" s="35">
        <f>AA33</f>
      </c>
      <c r="E47" s="27" t="s">
        <v>254</v>
      </c>
      <c r="F47" s="34">
        <f>Y33</f>
      </c>
      <c r="G47" s="35">
        <f>AA35</f>
      </c>
      <c r="H47" s="27" t="s">
        <v>254</v>
      </c>
      <c r="I47" s="34">
        <f>Y35</f>
      </c>
      <c r="J47" s="35">
        <f>AA37</f>
      </c>
      <c r="K47" s="27" t="s">
        <v>17</v>
      </c>
      <c r="L47" s="34">
        <f>Y37</f>
      </c>
      <c r="M47" s="35">
        <f>AA39</f>
      </c>
      <c r="N47" s="27" t="s">
        <v>17</v>
      </c>
      <c r="O47" s="34">
        <f>Y39</f>
      </c>
      <c r="P47" s="35">
        <f>AA41</f>
      </c>
      <c r="Q47" s="27" t="s">
        <v>255</v>
      </c>
      <c r="R47" s="34">
        <f>Y41</f>
      </c>
      <c r="S47" s="35">
        <f>AA43</f>
      </c>
      <c r="T47" s="27" t="s">
        <v>256</v>
      </c>
      <c r="U47" s="34">
        <f>Y43</f>
      </c>
      <c r="V47" s="35">
        <f>AA45</f>
      </c>
      <c r="W47" s="27" t="s">
        <v>256</v>
      </c>
      <c r="X47" s="34">
        <f>Y45</f>
      </c>
      <c r="Y47" s="32"/>
      <c r="Z47" s="25"/>
      <c r="AA47" s="93"/>
      <c r="AB47" s="35">
        <f>IF(N6="","",N6)</f>
      </c>
      <c r="AC47" s="27" t="s">
        <v>17</v>
      </c>
      <c r="AD47" s="34">
        <f>IF(R6="","",R6)</f>
      </c>
      <c r="AE47" s="35">
        <f>IF(AI12="","",AI12)</f>
      </c>
      <c r="AF47" s="27" t="s">
        <v>257</v>
      </c>
      <c r="AG47" s="34">
        <f>IF(AM12="","",AM12)</f>
      </c>
      <c r="AH47" s="35">
        <f>IF(AP6="","",AP6)</f>
      </c>
      <c r="AI47" s="27" t="s">
        <v>17</v>
      </c>
      <c r="AJ47" s="54">
        <f>IF(AT6="","",AT6)</f>
      </c>
      <c r="AK47" s="417"/>
      <c r="AL47" s="408"/>
      <c r="AM47" s="408"/>
      <c r="AN47" s="408"/>
      <c r="AO47" s="408"/>
      <c r="AP47" s="410"/>
      <c r="AQ47" s="412"/>
      <c r="AR47" s="414"/>
      <c r="AS47" s="399"/>
      <c r="AT47" s="399"/>
      <c r="AU47" s="401"/>
      <c r="AV47" s="376"/>
      <c r="AW47" s="374"/>
      <c r="AX47" s="369"/>
    </row>
    <row r="48" spans="2:50" ht="19.5" customHeight="1">
      <c r="B48" s="418" t="str">
        <f>M27</f>
        <v>カティオーラ高城A</v>
      </c>
      <c r="C48" s="52" t="s">
        <v>8</v>
      </c>
      <c r="D48" s="23"/>
      <c r="E48" s="23">
        <f>IF(D49="","",IF(D49&gt;F49,"○",IF(D49&lt;F49,"●",IF(#REF!&gt;#REF!,"△",IF(#REF!&lt;#REF!,"▲")))))</f>
      </c>
      <c r="F48" s="29"/>
      <c r="G48" s="23"/>
      <c r="H48" s="23">
        <f>IF(G49="","",IF(G49&gt;I49,"○",IF(G49&lt;I49,"●",IF(#REF!&gt;#REF!,"△",IF(#REF!&lt;#REF!,"▲")))))</f>
      </c>
      <c r="I48" s="29"/>
      <c r="J48" s="23"/>
      <c r="K48" s="23">
        <f>IF(J49="","",IF(J49&gt;L49,"○",IF(J49&lt;L49,"●",IF(#REF!&gt;#REF!,"△",IF(#REF!&lt;#REF!,"▲")))))</f>
      </c>
      <c r="L48" s="29"/>
      <c r="M48" s="23"/>
      <c r="N48" s="23">
        <f>IF(M49="","",IF(M49&gt;O49,"○",IF(M49&lt;O49,"●",IF(#REF!&gt;#REF!,"△",IF(#REF!&lt;#REF!,"▲")))))</f>
      </c>
      <c r="O48" s="29"/>
      <c r="P48" s="23"/>
      <c r="Q48" s="23">
        <f>IF(P49="","",IF(P49&gt;R49,"○",IF(P49&lt;R49,"●",IF(#REF!&gt;#REF!,"△",IF(#REF!&lt;#REF!,"▲")))))</f>
      </c>
      <c r="R48" s="29"/>
      <c r="S48" s="23"/>
      <c r="T48" s="23">
        <f>IF(S49="","",IF(S49&gt;U49,"○",IF(S49&lt;U49,"●",IF(#REF!&gt;#REF!,"△",IF(#REF!&lt;#REF!,"▲")))))</f>
      </c>
      <c r="U48" s="29"/>
      <c r="V48" s="23"/>
      <c r="W48" s="23">
        <f>IF(V49="","",IF(V49&gt;X49,"○",IF(V49&lt;X49,"●",IF(#REF!&gt;#REF!,"△",IF(#REF!&lt;#REF!,"▲")))))</f>
      </c>
      <c r="X48" s="29"/>
      <c r="Y48" s="23"/>
      <c r="Z48" s="23">
        <f>IF(Y49="","",IF(Y49&gt;AA49,"○",IF(Y49&lt;AA49,"●",IF(#REF!&gt;#REF!,"△",IF(#REF!&lt;#REF!,"▲")))))</f>
      </c>
      <c r="AA48" s="29"/>
      <c r="AB48" s="94"/>
      <c r="AC48" s="30"/>
      <c r="AD48" s="31"/>
      <c r="AE48" s="23"/>
      <c r="AF48" s="23">
        <f>IF(AE49="","",IF(AE49&gt;AG49,"○",IF(AE49&lt;AG49,"●",IF(#REF!&gt;#REF!,"△",IF(#REF!&lt;#REF!,"▲")))))</f>
      </c>
      <c r="AG48" s="23"/>
      <c r="AH48" s="33"/>
      <c r="AI48" s="23">
        <f>IF(AH49="","",IF(AH49&gt;AJ49,"○",IF(AH49&lt;AJ49,"●",IF(#REF!&gt;#REF!,"△",IF(#REF!&lt;#REF!,"▲")))))</f>
      </c>
      <c r="AJ48" s="44"/>
      <c r="AK48" s="416">
        <f>COUNTIF(D48:AJ48,"○")</f>
        <v>0</v>
      </c>
      <c r="AL48" s="407">
        <f>COUNTIF(D48:AJ48,"●")</f>
        <v>0</v>
      </c>
      <c r="AM48" s="407">
        <f t="shared" si="0"/>
        <v>0</v>
      </c>
      <c r="AN48" s="407">
        <f>SUM(D49,G49,J49,M49,P49,S49,V49,Y49,AB49,AE49,AH49)</f>
        <v>0</v>
      </c>
      <c r="AO48" s="407">
        <f>SUM(F49,I49,L49,O49,R49,U49,X49,AA49,AD49,AG49,AJ49)</f>
        <v>0</v>
      </c>
      <c r="AP48" s="409">
        <f t="shared" si="1"/>
        <v>0</v>
      </c>
      <c r="AQ48" s="411">
        <f>RANK(AP48,$AP$32:AP$53)</f>
        <v>1</v>
      </c>
      <c r="AR48" s="413" t="s">
        <v>49</v>
      </c>
      <c r="AS48" s="399">
        <f>AN48-AO48</f>
        <v>0</v>
      </c>
      <c r="AT48" s="399"/>
      <c r="AU48" s="401">
        <f>RANK(AS48,$AS$32:AT$53)</f>
        <v>1</v>
      </c>
      <c r="AV48" s="376" t="s">
        <v>49</v>
      </c>
      <c r="AW48" s="373"/>
      <c r="AX48" s="369">
        <f>AQ48/10</f>
        <v>0.1</v>
      </c>
    </row>
    <row r="49" spans="2:50" ht="19.5" customHeight="1">
      <c r="B49" s="403"/>
      <c r="C49" s="51" t="s">
        <v>9</v>
      </c>
      <c r="D49" s="35">
        <f>AD33</f>
      </c>
      <c r="E49" s="27" t="s">
        <v>17</v>
      </c>
      <c r="F49" s="34">
        <f>AB33</f>
      </c>
      <c r="G49" s="35">
        <f>AD35</f>
      </c>
      <c r="H49" s="27" t="s">
        <v>17</v>
      </c>
      <c r="I49" s="34">
        <f>AB35</f>
      </c>
      <c r="J49" s="35">
        <f>AD37</f>
      </c>
      <c r="K49" s="27" t="s">
        <v>252</v>
      </c>
      <c r="L49" s="34">
        <f>AB37</f>
      </c>
      <c r="M49" s="35">
        <f>AD39</f>
      </c>
      <c r="N49" s="27" t="s">
        <v>17</v>
      </c>
      <c r="O49" s="34">
        <f>AB39</f>
      </c>
      <c r="P49" s="35">
        <f>AD41</f>
      </c>
      <c r="Q49" s="27" t="s">
        <v>17</v>
      </c>
      <c r="R49" s="34">
        <f>AB41</f>
      </c>
      <c r="S49" s="35">
        <f>AD43</f>
      </c>
      <c r="T49" s="27" t="s">
        <v>17</v>
      </c>
      <c r="U49" s="34">
        <f>AB43</f>
      </c>
      <c r="V49" s="35">
        <f>AD45</f>
      </c>
      <c r="W49" s="27" t="s">
        <v>17</v>
      </c>
      <c r="X49" s="34">
        <f>AB45</f>
      </c>
      <c r="Y49" s="35">
        <f>AD47</f>
      </c>
      <c r="Z49" s="27" t="s">
        <v>257</v>
      </c>
      <c r="AA49" s="34">
        <f>AB47</f>
      </c>
      <c r="AB49" s="32"/>
      <c r="AC49" s="25"/>
      <c r="AD49" s="93"/>
      <c r="AE49" s="35">
        <f>IF(U18="","",U18)</f>
      </c>
      <c r="AF49" s="27" t="s">
        <v>17</v>
      </c>
      <c r="AG49" s="34">
        <f>IF(Y18="","",Y18)</f>
      </c>
      <c r="AH49" s="35">
        <f>IF(AB10="","",AB10)</f>
      </c>
      <c r="AI49" s="27" t="s">
        <v>17</v>
      </c>
      <c r="AJ49" s="54">
        <f>IF(AF10="","",AF10)</f>
      </c>
      <c r="AK49" s="417"/>
      <c r="AL49" s="408"/>
      <c r="AM49" s="408"/>
      <c r="AN49" s="408"/>
      <c r="AO49" s="408"/>
      <c r="AP49" s="410"/>
      <c r="AQ49" s="412"/>
      <c r="AR49" s="414"/>
      <c r="AS49" s="399"/>
      <c r="AT49" s="399"/>
      <c r="AU49" s="401"/>
      <c r="AV49" s="376"/>
      <c r="AW49" s="374"/>
      <c r="AX49" s="369"/>
    </row>
    <row r="50" spans="2:50" ht="19.5" customHeight="1">
      <c r="B50" s="415" t="str">
        <f>P27</f>
        <v>ヴェルスパ</v>
      </c>
      <c r="C50" s="52" t="s">
        <v>8</v>
      </c>
      <c r="D50" s="23"/>
      <c r="E50" s="23">
        <f>IF(D51="","",IF(D51&gt;F51,"○",IF(D51&lt;F51,"●",IF(#REF!&gt;#REF!,"△",IF(#REF!&lt;#REF!,"▲")))))</f>
      </c>
      <c r="F50" s="29"/>
      <c r="G50" s="23"/>
      <c r="H50" s="23">
        <f>IF(G51="","",IF(G51&gt;I51,"○",IF(G51&lt;I51,"●",IF(#REF!&gt;#REF!,"△",IF(#REF!&lt;#REF!,"▲")))))</f>
      </c>
      <c r="I50" s="29"/>
      <c r="J50" s="23"/>
      <c r="K50" s="23">
        <f>IF(J51="","",IF(J51&gt;L51,"○",IF(J51&lt;L51,"●",IF(#REF!&gt;#REF!,"△",IF(#REF!&lt;#REF!,"▲")))))</f>
      </c>
      <c r="L50" s="29"/>
      <c r="M50" s="23"/>
      <c r="N50" s="23">
        <f>IF(M51="","",IF(M51&gt;O51,"○",IF(M51&lt;O51,"●",IF(#REF!&gt;#REF!,"△",IF(#REF!&lt;#REF!,"▲")))))</f>
      </c>
      <c r="O50" s="29"/>
      <c r="P50" s="23"/>
      <c r="Q50" s="23">
        <f>IF(P51="","",IF(P51&gt;R51,"○",IF(P51&lt;R51,"●",IF(#REF!&gt;#REF!,"△",IF(#REF!&lt;#REF!,"▲")))))</f>
      </c>
      <c r="R50" s="29"/>
      <c r="S50" s="23"/>
      <c r="T50" s="23">
        <f>IF(S51="","",IF(S51&gt;U51,"○",IF(S51&lt;U51,"●",IF(#REF!&gt;#REF!,"△",IF(#REF!&lt;#REF!,"▲")))))</f>
      </c>
      <c r="U50" s="29"/>
      <c r="V50" s="23"/>
      <c r="W50" s="23">
        <f>IF(V51="","",IF(V51&gt;X51,"○",IF(V51&lt;X51,"●",IF(#REF!&gt;#REF!,"△",IF(#REF!&lt;#REF!,"▲")))))</f>
      </c>
      <c r="X50" s="29"/>
      <c r="Y50" s="23"/>
      <c r="Z50" s="23">
        <f>IF(Y51="","",IF(Y51&gt;AA51,"○",IF(Y51&lt;AA51,"●",IF(#REF!&gt;#REF!,"△",IF(#REF!&lt;#REF!,"▲")))))</f>
      </c>
      <c r="AA50" s="29"/>
      <c r="AB50" s="23"/>
      <c r="AC50" s="23">
        <f>IF(AB51="","",IF(AB51&gt;AD51,"○",IF(AB51&lt;AD51,"●",IF(#REF!&gt;#REF!,"△",IF(#REF!&lt;#REF!,"▲")))))</f>
      </c>
      <c r="AD50" s="29"/>
      <c r="AE50" s="94"/>
      <c r="AF50" s="30"/>
      <c r="AG50" s="31"/>
      <c r="AH50" s="33"/>
      <c r="AI50" s="23">
        <f>IF(AH51="","",IF(AH51&gt;AJ51,"○",IF(AH51&lt;AJ51,"●",IF(#REF!&gt;#REF!,"△",IF(#REF!&lt;#REF!,"▲")))))</f>
      </c>
      <c r="AJ50" s="44"/>
      <c r="AK50" s="416">
        <f>COUNTIF(D50:AJ50,"○")</f>
        <v>0</v>
      </c>
      <c r="AL50" s="407">
        <f>COUNTIF(D50:AJ50,"●")</f>
        <v>0</v>
      </c>
      <c r="AM50" s="407">
        <f t="shared" si="0"/>
        <v>0</v>
      </c>
      <c r="AN50" s="407">
        <f>SUM(D51,G51,J51,M51,P51,S51,V51,Y51,AB51,AE51,AH51)</f>
        <v>0</v>
      </c>
      <c r="AO50" s="407">
        <f>SUM(F51,I51,L51,O51,R51,U51,X51,AA51,AD51,AG51,AJ51)</f>
        <v>0</v>
      </c>
      <c r="AP50" s="409">
        <f t="shared" si="1"/>
        <v>0</v>
      </c>
      <c r="AQ50" s="411">
        <f>RANK(AP50,$AP$32:AP$53)</f>
        <v>1</v>
      </c>
      <c r="AR50" s="413" t="s">
        <v>49</v>
      </c>
      <c r="AS50" s="399">
        <f>AN50-AO50</f>
        <v>0</v>
      </c>
      <c r="AT50" s="399"/>
      <c r="AU50" s="401">
        <f>RANK(AS50,$AS$32:AT$53)</f>
        <v>1</v>
      </c>
      <c r="AV50" s="376" t="s">
        <v>49</v>
      </c>
      <c r="AW50" s="370"/>
      <c r="AX50" s="369">
        <f>AQ50/10</f>
        <v>0.1</v>
      </c>
    </row>
    <row r="51" spans="2:50" ht="19.5" customHeight="1">
      <c r="B51" s="415"/>
      <c r="C51" s="206" t="s">
        <v>9</v>
      </c>
      <c r="D51" s="35">
        <f>AG33</f>
      </c>
      <c r="E51" s="27" t="s">
        <v>17</v>
      </c>
      <c r="F51" s="34">
        <f>AE33</f>
      </c>
      <c r="G51" s="35">
        <f>AG35</f>
      </c>
      <c r="H51" s="27" t="s">
        <v>17</v>
      </c>
      <c r="I51" s="34">
        <f>AE35</f>
      </c>
      <c r="J51" s="35">
        <f>AG37</f>
      </c>
      <c r="K51" s="27" t="s">
        <v>17</v>
      </c>
      <c r="L51" s="34">
        <f>AE37</f>
      </c>
      <c r="M51" s="35">
        <f>AG39</f>
      </c>
      <c r="N51" s="27" t="s">
        <v>17</v>
      </c>
      <c r="O51" s="34">
        <f>AE39</f>
      </c>
      <c r="P51" s="35">
        <f>AG41</f>
      </c>
      <c r="Q51" s="27" t="s">
        <v>17</v>
      </c>
      <c r="R51" s="34">
        <f>AE41</f>
      </c>
      <c r="S51" s="35">
        <f>AG43</f>
      </c>
      <c r="T51" s="27" t="s">
        <v>17</v>
      </c>
      <c r="U51" s="34">
        <f>AE43</f>
      </c>
      <c r="V51" s="35">
        <f>AG45</f>
      </c>
      <c r="W51" s="27" t="s">
        <v>17</v>
      </c>
      <c r="X51" s="34">
        <f>AE45</f>
      </c>
      <c r="Y51" s="35">
        <f>AG47</f>
      </c>
      <c r="Z51" s="27" t="s">
        <v>17</v>
      </c>
      <c r="AA51" s="34">
        <f>AE47</f>
      </c>
      <c r="AB51" s="35">
        <f>AG49</f>
      </c>
      <c r="AC51" s="27" t="s">
        <v>17</v>
      </c>
      <c r="AD51" s="34">
        <f>AE49</f>
      </c>
      <c r="AE51" s="32"/>
      <c r="AF51" s="25"/>
      <c r="AG51" s="93"/>
      <c r="AH51" s="35">
        <f>IF(U6="","",U6)</f>
      </c>
      <c r="AI51" s="27" t="s">
        <v>17</v>
      </c>
      <c r="AJ51" s="54">
        <f>IF(Y6="","",Y6)</f>
      </c>
      <c r="AK51" s="417"/>
      <c r="AL51" s="408"/>
      <c r="AM51" s="408"/>
      <c r="AN51" s="408"/>
      <c r="AO51" s="408"/>
      <c r="AP51" s="410"/>
      <c r="AQ51" s="412"/>
      <c r="AR51" s="414"/>
      <c r="AS51" s="399"/>
      <c r="AT51" s="399"/>
      <c r="AU51" s="401"/>
      <c r="AV51" s="376"/>
      <c r="AW51" s="370"/>
      <c r="AX51" s="369"/>
    </row>
    <row r="52" spans="2:50" ht="19.5" customHeight="1">
      <c r="B52" s="403" t="str">
        <f>S27</f>
        <v>明治北</v>
      </c>
      <c r="C52" s="51" t="s">
        <v>8</v>
      </c>
      <c r="D52" s="23"/>
      <c r="E52" s="23">
        <f>IF(D53="","",IF(D53&gt;F53,"○",IF(D53&lt;F53,"●",IF(#REF!&gt;#REF!,"△",IF(#REF!&lt;#REF!,"▲")))))</f>
      </c>
      <c r="F52" s="29"/>
      <c r="G52" s="23"/>
      <c r="H52" s="23">
        <f>IF(G53="","",IF(G53&gt;I53,"○",IF(G53&lt;I53,"●",IF(#REF!&gt;#REF!,"△",IF(#REF!&lt;#REF!,"▲")))))</f>
      </c>
      <c r="I52" s="29"/>
      <c r="J52" s="23"/>
      <c r="K52" s="23">
        <f>IF(J53="","",IF(J53&gt;L53,"○",IF(J53&lt;L53,"●",IF(#REF!&gt;#REF!,"△",IF(#REF!&lt;#REF!,"▲")))))</f>
      </c>
      <c r="L52" s="29"/>
      <c r="M52" s="23"/>
      <c r="N52" s="23">
        <f>IF(M53="","",IF(M53&gt;O53,"○",IF(M53&lt;O53,"●",IF(#REF!&gt;#REF!,"△",IF(#REF!&lt;#REF!,"▲")))))</f>
      </c>
      <c r="O52" s="29"/>
      <c r="P52" s="23"/>
      <c r="Q52" s="23">
        <f>IF(P53="","",IF(P53&gt;R53,"○",IF(P53&lt;R53,"●",IF(#REF!&gt;#REF!,"△",IF(#REF!&lt;#REF!,"▲")))))</f>
      </c>
      <c r="R52" s="29"/>
      <c r="S52" s="23"/>
      <c r="T52" s="23">
        <f>IF(S53="","",IF(S53&gt;U53,"○",IF(S53&lt;U53,"●",IF(#REF!&gt;#REF!,"△",IF(#REF!&lt;#REF!,"▲")))))</f>
      </c>
      <c r="U52" s="29"/>
      <c r="V52" s="23"/>
      <c r="W52" s="23">
        <f>IF(V53="","",IF(V53&gt;X53,"○",IF(V53&lt;X53,"●",IF(#REF!&gt;#REF!,"△",IF(#REF!&lt;#REF!,"▲")))))</f>
      </c>
      <c r="X52" s="29"/>
      <c r="Y52" s="23"/>
      <c r="Z52" s="23">
        <f>IF(Y53="","",IF(Y53&gt;AA53,"○",IF(Y53&lt;AA53,"●",IF(#REF!&gt;#REF!,"△",IF(#REF!&lt;#REF!,"▲")))))</f>
      </c>
      <c r="AA52" s="29"/>
      <c r="AB52" s="23"/>
      <c r="AC52" s="23">
        <f>IF(AB53="","",IF(AB53&gt;AD53,"○",IF(AB53&lt;AD53,"●",IF(#REF!&gt;#REF!,"△",IF(#REF!&lt;#REF!,"▲")))))</f>
      </c>
      <c r="AD52" s="29"/>
      <c r="AE52" s="23"/>
      <c r="AF52" s="23">
        <f>IF(AE53="","",IF(AE53&gt;AG53,"○",IF(AE53&lt;AG53,"●",IF(#REF!&gt;#REF!,"△",IF(#REF!&lt;#REF!,"▲")))))</f>
      </c>
      <c r="AG52" s="23"/>
      <c r="AH52" s="94"/>
      <c r="AI52" s="30"/>
      <c r="AJ52" s="45"/>
      <c r="AK52" s="405">
        <f>COUNTIF(D52:AJ52,"○")</f>
        <v>0</v>
      </c>
      <c r="AL52" s="391">
        <f>COUNTIF(D52:AJ52,"●")</f>
        <v>0</v>
      </c>
      <c r="AM52" s="391">
        <f t="shared" si="0"/>
        <v>0</v>
      </c>
      <c r="AN52" s="391">
        <f>SUM(D53,G53,J53,M53,P53,S53,V53,Y53,AB53,AE53,AH53)</f>
        <v>0</v>
      </c>
      <c r="AO52" s="391">
        <f>SUM(F53,I53,L53,O53,R53,U53,X53,AA53,AD53,AG53,AJ53)</f>
        <v>0</v>
      </c>
      <c r="AP52" s="393">
        <f t="shared" si="1"/>
        <v>0</v>
      </c>
      <c r="AQ52" s="395">
        <f>RANK(AP52,$AP$32:AP$53)</f>
        <v>1</v>
      </c>
      <c r="AR52" s="397" t="s">
        <v>49</v>
      </c>
      <c r="AS52" s="399">
        <f>AN52-AO52</f>
        <v>0</v>
      </c>
      <c r="AT52" s="399"/>
      <c r="AU52" s="401">
        <f>RANK(AS52,$AS$32:AT$53)</f>
        <v>1</v>
      </c>
      <c r="AV52" s="376" t="s">
        <v>49</v>
      </c>
      <c r="AW52" s="370"/>
      <c r="AX52" s="369">
        <f>AQ52/10</f>
        <v>0.1</v>
      </c>
    </row>
    <row r="53" spans="2:50" ht="19.5" customHeight="1" thickBot="1">
      <c r="B53" s="404"/>
      <c r="C53" s="53" t="s">
        <v>9</v>
      </c>
      <c r="D53" s="57">
        <f>AJ33</f>
      </c>
      <c r="E53" s="55" t="s">
        <v>17</v>
      </c>
      <c r="F53" s="56">
        <f>AH33</f>
      </c>
      <c r="G53" s="57">
        <f>AJ35</f>
      </c>
      <c r="H53" s="55" t="s">
        <v>17</v>
      </c>
      <c r="I53" s="56">
        <f>AH35</f>
      </c>
      <c r="J53" s="57">
        <f>AJ37</f>
      </c>
      <c r="K53" s="55" t="s">
        <v>17</v>
      </c>
      <c r="L53" s="56">
        <f>AH37</f>
      </c>
      <c r="M53" s="57">
        <f>AJ39</f>
      </c>
      <c r="N53" s="55" t="s">
        <v>17</v>
      </c>
      <c r="O53" s="56">
        <f>AH39</f>
      </c>
      <c r="P53" s="57">
        <f>AJ41</f>
      </c>
      <c r="Q53" s="55" t="s">
        <v>17</v>
      </c>
      <c r="R53" s="56">
        <f>AH41</f>
      </c>
      <c r="S53" s="57">
        <f>AJ43</f>
      </c>
      <c r="T53" s="55" t="s">
        <v>17</v>
      </c>
      <c r="U53" s="56">
        <f>AH43</f>
      </c>
      <c r="V53" s="57">
        <f>AJ45</f>
      </c>
      <c r="W53" s="55" t="s">
        <v>17</v>
      </c>
      <c r="X53" s="56">
        <f>AH45</f>
      </c>
      <c r="Y53" s="57">
        <f>AJ47</f>
      </c>
      <c r="Z53" s="55" t="s">
        <v>17</v>
      </c>
      <c r="AA53" s="56">
        <f>AH47</f>
      </c>
      <c r="AB53" s="57">
        <f>AJ49</f>
      </c>
      <c r="AC53" s="55" t="s">
        <v>17</v>
      </c>
      <c r="AD53" s="56">
        <f>AH49</f>
      </c>
      <c r="AE53" s="57">
        <f>AJ51</f>
      </c>
      <c r="AF53" s="55" t="s">
        <v>17</v>
      </c>
      <c r="AG53" s="57">
        <f>AH51</f>
      </c>
      <c r="AH53" s="36"/>
      <c r="AI53" s="95"/>
      <c r="AJ53" s="96"/>
      <c r="AK53" s="406"/>
      <c r="AL53" s="392"/>
      <c r="AM53" s="392"/>
      <c r="AN53" s="392"/>
      <c r="AO53" s="392"/>
      <c r="AP53" s="394"/>
      <c r="AQ53" s="396"/>
      <c r="AR53" s="398"/>
      <c r="AS53" s="400"/>
      <c r="AT53" s="400"/>
      <c r="AU53" s="402"/>
      <c r="AV53" s="377"/>
      <c r="AW53" s="371"/>
      <c r="AX53" s="372"/>
    </row>
  </sheetData>
  <sheetProtection/>
  <mergeCells count="459">
    <mergeCell ref="E4:F4"/>
    <mergeCell ref="G4:M4"/>
    <mergeCell ref="N4:T4"/>
    <mergeCell ref="U4:AA4"/>
    <mergeCell ref="AB4:AH4"/>
    <mergeCell ref="AI4:AO4"/>
    <mergeCell ref="AP4:AV4"/>
    <mergeCell ref="C5:D6"/>
    <mergeCell ref="E5:F5"/>
    <mergeCell ref="G5:I5"/>
    <mergeCell ref="K5:M5"/>
    <mergeCell ref="N5:P5"/>
    <mergeCell ref="R5:T5"/>
    <mergeCell ref="U5:W5"/>
    <mergeCell ref="C4:D4"/>
    <mergeCell ref="AT5:AV5"/>
    <mergeCell ref="Y5:AA5"/>
    <mergeCell ref="AB5:AD5"/>
    <mergeCell ref="AF5:AH5"/>
    <mergeCell ref="AI5:AK5"/>
    <mergeCell ref="AM5:AO5"/>
    <mergeCell ref="AP5:AR5"/>
    <mergeCell ref="E6:F6"/>
    <mergeCell ref="G6:I6"/>
    <mergeCell ref="K6:M6"/>
    <mergeCell ref="N6:P6"/>
    <mergeCell ref="R6:T6"/>
    <mergeCell ref="U6:W6"/>
    <mergeCell ref="Y6:AA6"/>
    <mergeCell ref="AB6:AD6"/>
    <mergeCell ref="AF6:AH6"/>
    <mergeCell ref="AI6:AK6"/>
    <mergeCell ref="AM6:AO6"/>
    <mergeCell ref="AP6:AR6"/>
    <mergeCell ref="AT6:AV6"/>
    <mergeCell ref="C7:D8"/>
    <mergeCell ref="E7:F7"/>
    <mergeCell ref="G7:I7"/>
    <mergeCell ref="K7:M7"/>
    <mergeCell ref="N7:P7"/>
    <mergeCell ref="R7:T7"/>
    <mergeCell ref="U7:W7"/>
    <mergeCell ref="Y7:AA7"/>
    <mergeCell ref="AB7:AD7"/>
    <mergeCell ref="AB8:AD8"/>
    <mergeCell ref="AF7:AH7"/>
    <mergeCell ref="AI7:AK7"/>
    <mergeCell ref="AM7:AO7"/>
    <mergeCell ref="AP7:AR7"/>
    <mergeCell ref="AT7:AV7"/>
    <mergeCell ref="AF8:AH8"/>
    <mergeCell ref="AI8:AK8"/>
    <mergeCell ref="AM8:AO8"/>
    <mergeCell ref="AP8:AR8"/>
    <mergeCell ref="G8:I8"/>
    <mergeCell ref="K8:M8"/>
    <mergeCell ref="N8:P8"/>
    <mergeCell ref="R8:T8"/>
    <mergeCell ref="U8:W8"/>
    <mergeCell ref="Y8:AA8"/>
    <mergeCell ref="AT8:AV8"/>
    <mergeCell ref="C9:D10"/>
    <mergeCell ref="E9:F9"/>
    <mergeCell ref="G9:I9"/>
    <mergeCell ref="K9:M9"/>
    <mergeCell ref="E8:F8"/>
    <mergeCell ref="AT9:AV9"/>
    <mergeCell ref="N9:P9"/>
    <mergeCell ref="R9:T9"/>
    <mergeCell ref="U9:W9"/>
    <mergeCell ref="Y9:AA9"/>
    <mergeCell ref="AB9:AD9"/>
    <mergeCell ref="AF9:AH9"/>
    <mergeCell ref="Y10:AA10"/>
    <mergeCell ref="AB10:AD10"/>
    <mergeCell ref="AF10:AH10"/>
    <mergeCell ref="AI9:AK9"/>
    <mergeCell ref="AM9:AO9"/>
    <mergeCell ref="AP9:AR9"/>
    <mergeCell ref="E10:F10"/>
    <mergeCell ref="G10:I10"/>
    <mergeCell ref="K10:M10"/>
    <mergeCell ref="N10:P10"/>
    <mergeCell ref="R10:T10"/>
    <mergeCell ref="U10:W10"/>
    <mergeCell ref="AI10:AK10"/>
    <mergeCell ref="AM10:AO10"/>
    <mergeCell ref="AP10:AR10"/>
    <mergeCell ref="AT10:AV10"/>
    <mergeCell ref="C11:D12"/>
    <mergeCell ref="E11:F11"/>
    <mergeCell ref="G11:I11"/>
    <mergeCell ref="K11:M11"/>
    <mergeCell ref="N11:P11"/>
    <mergeCell ref="R11:T11"/>
    <mergeCell ref="AP11:AR11"/>
    <mergeCell ref="AT11:AV11"/>
    <mergeCell ref="U11:W11"/>
    <mergeCell ref="Y11:AA11"/>
    <mergeCell ref="AB11:AD11"/>
    <mergeCell ref="AF11:AH11"/>
    <mergeCell ref="AI11:AK11"/>
    <mergeCell ref="AM11:AO11"/>
    <mergeCell ref="Y12:AA12"/>
    <mergeCell ref="AB12:AD12"/>
    <mergeCell ref="AF12:AH12"/>
    <mergeCell ref="AI12:AK12"/>
    <mergeCell ref="AM12:AO12"/>
    <mergeCell ref="E12:F12"/>
    <mergeCell ref="G12:I12"/>
    <mergeCell ref="K12:M12"/>
    <mergeCell ref="N12:P12"/>
    <mergeCell ref="R12:T12"/>
    <mergeCell ref="AP12:AR12"/>
    <mergeCell ref="AT12:AV12"/>
    <mergeCell ref="C13:D14"/>
    <mergeCell ref="E13:F13"/>
    <mergeCell ref="G13:I13"/>
    <mergeCell ref="K13:M13"/>
    <mergeCell ref="N13:P13"/>
    <mergeCell ref="R13:T13"/>
    <mergeCell ref="U13:W13"/>
    <mergeCell ref="U12:W12"/>
    <mergeCell ref="AT13:AV13"/>
    <mergeCell ref="Y13:AA13"/>
    <mergeCell ref="AB13:AD13"/>
    <mergeCell ref="AF13:AH13"/>
    <mergeCell ref="AI13:AK13"/>
    <mergeCell ref="AM13:AO13"/>
    <mergeCell ref="AP13:AR13"/>
    <mergeCell ref="E14:F14"/>
    <mergeCell ref="G14:I14"/>
    <mergeCell ref="K14:M14"/>
    <mergeCell ref="N14:P14"/>
    <mergeCell ref="R14:T14"/>
    <mergeCell ref="U14:W14"/>
    <mergeCell ref="Y14:AA14"/>
    <mergeCell ref="AB14:AD14"/>
    <mergeCell ref="AF14:AH14"/>
    <mergeCell ref="AI14:AK14"/>
    <mergeCell ref="AM14:AO14"/>
    <mergeCell ref="AP14:AR14"/>
    <mergeCell ref="AT14:AV14"/>
    <mergeCell ref="C15:D16"/>
    <mergeCell ref="E15:F15"/>
    <mergeCell ref="G15:I15"/>
    <mergeCell ref="K15:M15"/>
    <mergeCell ref="N15:P15"/>
    <mergeCell ref="R15:T15"/>
    <mergeCell ref="U15:W15"/>
    <mergeCell ref="Y15:AA15"/>
    <mergeCell ref="AB15:AD15"/>
    <mergeCell ref="AB16:AD16"/>
    <mergeCell ref="AF15:AH15"/>
    <mergeCell ref="AI15:AK15"/>
    <mergeCell ref="AM15:AO15"/>
    <mergeCell ref="AP15:AR15"/>
    <mergeCell ref="AT15:AV15"/>
    <mergeCell ref="AF16:AH16"/>
    <mergeCell ref="AI16:AK16"/>
    <mergeCell ref="AM16:AO16"/>
    <mergeCell ref="AP16:AR16"/>
    <mergeCell ref="G16:I16"/>
    <mergeCell ref="K16:M16"/>
    <mergeCell ref="N16:P16"/>
    <mergeCell ref="R16:T16"/>
    <mergeCell ref="U16:W16"/>
    <mergeCell ref="Y16:AA16"/>
    <mergeCell ref="AT16:AV16"/>
    <mergeCell ref="C17:D18"/>
    <mergeCell ref="E17:F17"/>
    <mergeCell ref="G17:I17"/>
    <mergeCell ref="K17:M17"/>
    <mergeCell ref="E16:F16"/>
    <mergeCell ref="AT17:AV17"/>
    <mergeCell ref="N17:P17"/>
    <mergeCell ref="R17:T17"/>
    <mergeCell ref="U17:W17"/>
    <mergeCell ref="Y17:AA17"/>
    <mergeCell ref="AB17:AD17"/>
    <mergeCell ref="AF17:AH17"/>
    <mergeCell ref="Y18:AA18"/>
    <mergeCell ref="AB18:AD18"/>
    <mergeCell ref="AF18:AH18"/>
    <mergeCell ref="AI17:AK17"/>
    <mergeCell ref="AM17:AO17"/>
    <mergeCell ref="AP17:AR17"/>
    <mergeCell ref="E18:F18"/>
    <mergeCell ref="G18:I18"/>
    <mergeCell ref="K18:M18"/>
    <mergeCell ref="N18:P18"/>
    <mergeCell ref="R18:T18"/>
    <mergeCell ref="U18:W18"/>
    <mergeCell ref="AI18:AK18"/>
    <mergeCell ref="AM18:AO18"/>
    <mergeCell ref="AP18:AR18"/>
    <mergeCell ref="AT18:AV18"/>
    <mergeCell ref="C19:D20"/>
    <mergeCell ref="E19:F19"/>
    <mergeCell ref="G19:I19"/>
    <mergeCell ref="K19:M19"/>
    <mergeCell ref="N19:P19"/>
    <mergeCell ref="R19:T19"/>
    <mergeCell ref="AP19:AR19"/>
    <mergeCell ref="AT19:AV19"/>
    <mergeCell ref="U19:W19"/>
    <mergeCell ref="Y19:AA19"/>
    <mergeCell ref="AB19:AD19"/>
    <mergeCell ref="AF19:AH19"/>
    <mergeCell ref="AI19:AK19"/>
    <mergeCell ref="AM19:AO19"/>
    <mergeCell ref="Y20:AA20"/>
    <mergeCell ref="AB20:AD20"/>
    <mergeCell ref="AF20:AH20"/>
    <mergeCell ref="AI20:AK20"/>
    <mergeCell ref="AM20:AO20"/>
    <mergeCell ref="E20:F20"/>
    <mergeCell ref="G20:I20"/>
    <mergeCell ref="K20:M20"/>
    <mergeCell ref="N20:P20"/>
    <mergeCell ref="R20:T20"/>
    <mergeCell ref="AP20:AR20"/>
    <mergeCell ref="AT20:AV20"/>
    <mergeCell ref="C21:D22"/>
    <mergeCell ref="E21:F21"/>
    <mergeCell ref="G21:I21"/>
    <mergeCell ref="K21:M21"/>
    <mergeCell ref="N21:P21"/>
    <mergeCell ref="R21:T21"/>
    <mergeCell ref="U21:W21"/>
    <mergeCell ref="U20:W20"/>
    <mergeCell ref="AT21:AV21"/>
    <mergeCell ref="Y21:AA21"/>
    <mergeCell ref="AB21:AD21"/>
    <mergeCell ref="AF21:AH21"/>
    <mergeCell ref="AI21:AK21"/>
    <mergeCell ref="AM21:AO21"/>
    <mergeCell ref="AP21:AR21"/>
    <mergeCell ref="E22:F22"/>
    <mergeCell ref="G22:I22"/>
    <mergeCell ref="K22:M22"/>
    <mergeCell ref="N22:P22"/>
    <mergeCell ref="R22:T22"/>
    <mergeCell ref="U22:W22"/>
    <mergeCell ref="Y22:AA22"/>
    <mergeCell ref="AB22:AD22"/>
    <mergeCell ref="AF22:AH22"/>
    <mergeCell ref="AI22:AK22"/>
    <mergeCell ref="AM22:AO22"/>
    <mergeCell ref="AP22:AR22"/>
    <mergeCell ref="AT23:AV23"/>
    <mergeCell ref="AT22:AV22"/>
    <mergeCell ref="C23:D24"/>
    <mergeCell ref="E23:F23"/>
    <mergeCell ref="G23:I23"/>
    <mergeCell ref="K23:M23"/>
    <mergeCell ref="N23:P23"/>
    <mergeCell ref="R23:T23"/>
    <mergeCell ref="U23:W23"/>
    <mergeCell ref="Y23:AA23"/>
    <mergeCell ref="AF23:AH23"/>
    <mergeCell ref="AI23:AK23"/>
    <mergeCell ref="AM23:AO23"/>
    <mergeCell ref="AP23:AR23"/>
    <mergeCell ref="AB23:AD23"/>
    <mergeCell ref="AF24:AH24"/>
    <mergeCell ref="AI24:AK24"/>
    <mergeCell ref="AM24:AO24"/>
    <mergeCell ref="AP24:AR24"/>
    <mergeCell ref="E24:F24"/>
    <mergeCell ref="G24:I24"/>
    <mergeCell ref="K24:M24"/>
    <mergeCell ref="N24:P24"/>
    <mergeCell ref="R24:T24"/>
    <mergeCell ref="U24:W24"/>
    <mergeCell ref="AT24:AV24"/>
    <mergeCell ref="G26:H26"/>
    <mergeCell ref="J26:K26"/>
    <mergeCell ref="M26:N26"/>
    <mergeCell ref="P26:Q26"/>
    <mergeCell ref="S26:T26"/>
    <mergeCell ref="V26:W26"/>
    <mergeCell ref="Y24:AA24"/>
    <mergeCell ref="AB24:AD24"/>
    <mergeCell ref="G27:H27"/>
    <mergeCell ref="J27:K27"/>
    <mergeCell ref="M27:N27"/>
    <mergeCell ref="P27:Q27"/>
    <mergeCell ref="S27:T27"/>
    <mergeCell ref="D31:F31"/>
    <mergeCell ref="G31:I31"/>
    <mergeCell ref="J31:L31"/>
    <mergeCell ref="M31:O31"/>
    <mergeCell ref="P31:R31"/>
    <mergeCell ref="S31:U31"/>
    <mergeCell ref="B32:B33"/>
    <mergeCell ref="AK32:AK33"/>
    <mergeCell ref="AL32:AL33"/>
    <mergeCell ref="AM32:AM33"/>
    <mergeCell ref="AN32:AN33"/>
    <mergeCell ref="V31:X31"/>
    <mergeCell ref="Y31:AA31"/>
    <mergeCell ref="AB31:AD31"/>
    <mergeCell ref="AE31:AG31"/>
    <mergeCell ref="AH31:AJ31"/>
    <mergeCell ref="AQ32:AQ33"/>
    <mergeCell ref="AR32:AR33"/>
    <mergeCell ref="AS32:AT33"/>
    <mergeCell ref="AU32:AU33"/>
    <mergeCell ref="AS31:AT31"/>
    <mergeCell ref="AU31:AV31"/>
    <mergeCell ref="AQ31:AR31"/>
    <mergeCell ref="AS34:AT35"/>
    <mergeCell ref="AU34:AU35"/>
    <mergeCell ref="AV32:AV33"/>
    <mergeCell ref="B34:B35"/>
    <mergeCell ref="AK34:AK35"/>
    <mergeCell ref="AL34:AL35"/>
    <mergeCell ref="AM34:AM35"/>
    <mergeCell ref="AN34:AN35"/>
    <mergeCell ref="AO32:AO33"/>
    <mergeCell ref="AP32:AP33"/>
    <mergeCell ref="AV34:AV35"/>
    <mergeCell ref="B36:B37"/>
    <mergeCell ref="AK36:AK37"/>
    <mergeCell ref="AL36:AL37"/>
    <mergeCell ref="AM36:AM37"/>
    <mergeCell ref="AN36:AN37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S36:AT37"/>
    <mergeCell ref="AU36:AU37"/>
    <mergeCell ref="AQ38:AQ39"/>
    <mergeCell ref="AR38:AR39"/>
    <mergeCell ref="AS38:AT39"/>
    <mergeCell ref="AU38:AU39"/>
    <mergeCell ref="AV36:AV37"/>
    <mergeCell ref="B38:B39"/>
    <mergeCell ref="AK38:AK39"/>
    <mergeCell ref="AL38:AL39"/>
    <mergeCell ref="AM38:AM39"/>
    <mergeCell ref="AN38:AN39"/>
    <mergeCell ref="AS40:AT41"/>
    <mergeCell ref="AU40:AU41"/>
    <mergeCell ref="AV38:AV39"/>
    <mergeCell ref="B40:B41"/>
    <mergeCell ref="AK40:AK41"/>
    <mergeCell ref="AL40:AL41"/>
    <mergeCell ref="AM40:AM41"/>
    <mergeCell ref="AN40:AN41"/>
    <mergeCell ref="AO38:AO39"/>
    <mergeCell ref="AP38:AP39"/>
    <mergeCell ref="AV40:AV41"/>
    <mergeCell ref="B42:B43"/>
    <mergeCell ref="AK42:AK43"/>
    <mergeCell ref="AL42:AL43"/>
    <mergeCell ref="AM42:AM43"/>
    <mergeCell ref="AN42:AN43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S42:AT43"/>
    <mergeCell ref="AU42:AU43"/>
    <mergeCell ref="AQ44:AQ45"/>
    <mergeCell ref="AR44:AR45"/>
    <mergeCell ref="AS44:AT45"/>
    <mergeCell ref="AU44:AU45"/>
    <mergeCell ref="AV42:AV43"/>
    <mergeCell ref="B44:B45"/>
    <mergeCell ref="AK44:AK45"/>
    <mergeCell ref="AL44:AL45"/>
    <mergeCell ref="AM44:AM45"/>
    <mergeCell ref="AN44:AN45"/>
    <mergeCell ref="AS46:AT47"/>
    <mergeCell ref="AU46:AU47"/>
    <mergeCell ref="AV44:AV45"/>
    <mergeCell ref="B46:B47"/>
    <mergeCell ref="AK46:AK47"/>
    <mergeCell ref="AL46:AL47"/>
    <mergeCell ref="AM46:AM47"/>
    <mergeCell ref="AN46:AN47"/>
    <mergeCell ref="AO44:AO45"/>
    <mergeCell ref="AP44:AP45"/>
    <mergeCell ref="AV46:AV47"/>
    <mergeCell ref="B48:B49"/>
    <mergeCell ref="AK48:AK49"/>
    <mergeCell ref="AL48:AL49"/>
    <mergeCell ref="AM48:AM49"/>
    <mergeCell ref="AN48:AN49"/>
    <mergeCell ref="AO46:AO47"/>
    <mergeCell ref="AP46:AP47"/>
    <mergeCell ref="AQ46:AQ47"/>
    <mergeCell ref="AR46:AR47"/>
    <mergeCell ref="AO48:AO49"/>
    <mergeCell ref="AP48:AP49"/>
    <mergeCell ref="AQ48:AQ49"/>
    <mergeCell ref="AR48:AR49"/>
    <mergeCell ref="AS48:AT49"/>
    <mergeCell ref="AU48:AU49"/>
    <mergeCell ref="AQ50:AQ51"/>
    <mergeCell ref="AR50:AR51"/>
    <mergeCell ref="AS50:AT51"/>
    <mergeCell ref="AU50:AU51"/>
    <mergeCell ref="AV48:AV49"/>
    <mergeCell ref="B50:B51"/>
    <mergeCell ref="AK50:AK51"/>
    <mergeCell ref="AL50:AL51"/>
    <mergeCell ref="AM50:AM51"/>
    <mergeCell ref="AN50:AN51"/>
    <mergeCell ref="AS52:AT53"/>
    <mergeCell ref="AU52:AU53"/>
    <mergeCell ref="AV50:AV51"/>
    <mergeCell ref="B52:B53"/>
    <mergeCell ref="AK52:AK53"/>
    <mergeCell ref="AL52:AL53"/>
    <mergeCell ref="AM52:AM53"/>
    <mergeCell ref="AN52:AN53"/>
    <mergeCell ref="AO50:AO51"/>
    <mergeCell ref="AP50:AP51"/>
    <mergeCell ref="AV52:AV53"/>
    <mergeCell ref="AH1:AN2"/>
    <mergeCell ref="AP1:AV2"/>
    <mergeCell ref="AW32:AW33"/>
    <mergeCell ref="AW40:AW41"/>
    <mergeCell ref="AW48:AW49"/>
    <mergeCell ref="AO52:AO53"/>
    <mergeCell ref="AP52:AP53"/>
    <mergeCell ref="AQ52:AQ53"/>
    <mergeCell ref="AR52:AR53"/>
    <mergeCell ref="AW46:AW47"/>
    <mergeCell ref="AX46:AX47"/>
    <mergeCell ref="AX32:AX33"/>
    <mergeCell ref="AW34:AW35"/>
    <mergeCell ref="AX34:AX35"/>
    <mergeCell ref="AW36:AW37"/>
    <mergeCell ref="AX36:AX37"/>
    <mergeCell ref="AW38:AW39"/>
    <mergeCell ref="AX38:AX39"/>
    <mergeCell ref="AX48:AX49"/>
    <mergeCell ref="AW50:AW51"/>
    <mergeCell ref="AX50:AX51"/>
    <mergeCell ref="AW52:AW53"/>
    <mergeCell ref="AX52:AX53"/>
    <mergeCell ref="AX40:AX41"/>
    <mergeCell ref="AW42:AW43"/>
    <mergeCell ref="AX42:AX43"/>
    <mergeCell ref="AW44:AW45"/>
    <mergeCell ref="AX44:AX45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41"/>
  <sheetViews>
    <sheetView showGridLines="0" zoomScale="85" zoomScaleNormal="85" zoomScaleSheetLayoutView="100" zoomScalePageLayoutView="0" workbookViewId="0" topLeftCell="A1">
      <selection activeCell="K1" sqref="K1:M1"/>
    </sheetView>
  </sheetViews>
  <sheetFormatPr defaultColWidth="13.00390625" defaultRowHeight="13.5"/>
  <cols>
    <col min="1" max="1" width="12.625" style="6" customWidth="1"/>
    <col min="2" max="2" width="20.625" style="5" customWidth="1"/>
    <col min="3" max="3" width="8.875" style="5" customWidth="1"/>
    <col min="4" max="4" width="3.625" style="5" customWidth="1"/>
    <col min="5" max="6" width="8.875" style="5" customWidth="1"/>
    <col min="7" max="7" width="3.625" style="5" customWidth="1"/>
    <col min="8" max="9" width="8.875" style="5" customWidth="1"/>
    <col min="10" max="10" width="3.625" style="5" customWidth="1"/>
    <col min="11" max="12" width="8.875" style="5" customWidth="1"/>
    <col min="13" max="13" width="3.625" style="5" customWidth="1"/>
    <col min="14" max="15" width="8.875" style="5" customWidth="1"/>
    <col min="16" max="16" width="3.625" style="5" customWidth="1"/>
    <col min="17" max="17" width="8.875" style="5" customWidth="1"/>
    <col min="18" max="16384" width="13.00390625" style="5" customWidth="1"/>
  </cols>
  <sheetData>
    <row r="1" spans="1:17" s="4" customFormat="1" ht="39.75" customHeight="1" thickBot="1">
      <c r="A1" s="137" t="str">
        <f>'組合せ (前期)'!A1</f>
        <v>&lt;2016年度&gt; こくみん共済U-12サッカーリーグin大分地区</v>
      </c>
      <c r="B1" s="2"/>
      <c r="C1" s="3"/>
      <c r="D1" s="3"/>
      <c r="E1" s="3"/>
      <c r="F1" s="3"/>
      <c r="K1" s="353" t="s">
        <v>347</v>
      </c>
      <c r="L1" s="354"/>
      <c r="M1" s="355"/>
      <c r="O1" s="351" t="s">
        <v>343</v>
      </c>
      <c r="P1" s="460"/>
      <c r="Q1" s="352"/>
    </row>
    <row r="2" spans="1:20" ht="39.75" customHeight="1" thickBot="1">
      <c r="A2" s="9" t="s">
        <v>15</v>
      </c>
      <c r="B2" s="124">
        <f>'組合せ (前期)'!B17</f>
        <v>0</v>
      </c>
      <c r="C2" s="474">
        <f>'組合せ (前期)'!B18</f>
        <v>0</v>
      </c>
      <c r="D2" s="474"/>
      <c r="E2" s="474"/>
      <c r="K2" s="8"/>
      <c r="O2" s="459" t="s">
        <v>260</v>
      </c>
      <c r="P2" s="459"/>
      <c r="Q2" s="459"/>
      <c r="R2" s="125"/>
      <c r="S2" s="125"/>
      <c r="T2" s="125"/>
    </row>
    <row r="3" spans="1:17" ht="21.75" customHeight="1" thickBot="1">
      <c r="A3" s="214" t="s">
        <v>14</v>
      </c>
      <c r="B3" s="215" t="s">
        <v>11</v>
      </c>
      <c r="C3" s="473" t="s">
        <v>16</v>
      </c>
      <c r="D3" s="473"/>
      <c r="E3" s="473"/>
      <c r="F3" s="467" t="s">
        <v>51</v>
      </c>
      <c r="G3" s="468"/>
      <c r="H3" s="469"/>
      <c r="I3" s="467" t="s">
        <v>133</v>
      </c>
      <c r="J3" s="468"/>
      <c r="K3" s="469"/>
      <c r="L3" s="467" t="s">
        <v>134</v>
      </c>
      <c r="M3" s="468"/>
      <c r="N3" s="469"/>
      <c r="O3" s="467" t="s">
        <v>135</v>
      </c>
      <c r="P3" s="468"/>
      <c r="Q3" s="470"/>
    </row>
    <row r="4" spans="1:22" ht="21.75" customHeight="1">
      <c r="A4" s="61" t="s">
        <v>331</v>
      </c>
      <c r="B4" s="216" t="s">
        <v>262</v>
      </c>
      <c r="C4" s="97" t="str">
        <f>E25</f>
        <v>別保</v>
      </c>
      <c r="D4" s="98" t="s">
        <v>17</v>
      </c>
      <c r="E4" s="99" t="str">
        <f>H25</f>
        <v>田尻</v>
      </c>
      <c r="F4" s="97" t="str">
        <f>K25</f>
        <v>由布川</v>
      </c>
      <c r="G4" s="98" t="s">
        <v>17</v>
      </c>
      <c r="H4" s="99" t="str">
        <f>N25</f>
        <v>アトレチコエラン横瀬</v>
      </c>
      <c r="I4" s="97" t="str">
        <f>Q25</f>
        <v>桃園</v>
      </c>
      <c r="J4" s="98" t="s">
        <v>17</v>
      </c>
      <c r="K4" s="99" t="str">
        <f>E25</f>
        <v>別保</v>
      </c>
      <c r="L4" s="97" t="str">
        <f>H25</f>
        <v>田尻</v>
      </c>
      <c r="M4" s="98" t="s">
        <v>17</v>
      </c>
      <c r="N4" s="99" t="str">
        <f>K25</f>
        <v>由布川</v>
      </c>
      <c r="O4" s="97" t="str">
        <f>N25</f>
        <v>アトレチコエラン横瀬</v>
      </c>
      <c r="P4" s="98" t="s">
        <v>17</v>
      </c>
      <c r="Q4" s="100" t="str">
        <f>Q25</f>
        <v>桃園</v>
      </c>
      <c r="S4" s="8"/>
      <c r="T4" s="8"/>
      <c r="U4" s="8"/>
      <c r="V4" s="8"/>
    </row>
    <row r="5" spans="1:22" ht="21.75" customHeight="1">
      <c r="A5" s="136">
        <v>42582</v>
      </c>
      <c r="B5" s="212" t="s">
        <v>261</v>
      </c>
      <c r="C5" s="461" t="str">
        <f>K25</f>
        <v>由布川</v>
      </c>
      <c r="D5" s="462"/>
      <c r="E5" s="471"/>
      <c r="F5" s="461" t="str">
        <f>E25</f>
        <v>別保</v>
      </c>
      <c r="G5" s="462"/>
      <c r="H5" s="471"/>
      <c r="I5" s="461" t="str">
        <f>N25</f>
        <v>アトレチコエラン横瀬</v>
      </c>
      <c r="J5" s="462"/>
      <c r="K5" s="471"/>
      <c r="L5" s="461" t="str">
        <f>Q25</f>
        <v>桃園</v>
      </c>
      <c r="M5" s="462"/>
      <c r="N5" s="471"/>
      <c r="O5" s="461" t="str">
        <f>H25</f>
        <v>田尻</v>
      </c>
      <c r="P5" s="462"/>
      <c r="Q5" s="463"/>
      <c r="S5" s="8"/>
      <c r="T5" s="8"/>
      <c r="U5" s="8"/>
      <c r="V5" s="8"/>
    </row>
    <row r="6" spans="1:17" ht="21.75" customHeight="1">
      <c r="A6" s="61" t="s">
        <v>132</v>
      </c>
      <c r="B6" s="217" t="s">
        <v>263</v>
      </c>
      <c r="C6" s="101" t="str">
        <f>E26</f>
        <v>吉野</v>
      </c>
      <c r="D6" s="102" t="s">
        <v>18</v>
      </c>
      <c r="E6" s="103" t="str">
        <f>H26</f>
        <v>タートルズB</v>
      </c>
      <c r="F6" s="101" t="str">
        <f>K26</f>
        <v>三佐</v>
      </c>
      <c r="G6" s="102" t="s">
        <v>18</v>
      </c>
      <c r="H6" s="103" t="str">
        <f>N26</f>
        <v>豊府</v>
      </c>
      <c r="I6" s="101" t="str">
        <f>Q26</f>
        <v>宗方</v>
      </c>
      <c r="J6" s="102" t="s">
        <v>18</v>
      </c>
      <c r="K6" s="103" t="str">
        <f>E26</f>
        <v>吉野</v>
      </c>
      <c r="L6" s="101" t="str">
        <f>H26</f>
        <v>タートルズB</v>
      </c>
      <c r="M6" s="102" t="s">
        <v>18</v>
      </c>
      <c r="N6" s="103" t="str">
        <f>K26</f>
        <v>三佐</v>
      </c>
      <c r="O6" s="101" t="str">
        <f>N26</f>
        <v>豊府</v>
      </c>
      <c r="P6" s="102" t="s">
        <v>18</v>
      </c>
      <c r="Q6" s="104" t="str">
        <f>Q26</f>
        <v>宗方</v>
      </c>
    </row>
    <row r="7" spans="1:17" ht="21.75" customHeight="1" thickBot="1">
      <c r="A7" s="7"/>
      <c r="B7" s="213" t="s">
        <v>264</v>
      </c>
      <c r="C7" s="464" t="str">
        <f>Q26</f>
        <v>宗方</v>
      </c>
      <c r="D7" s="465"/>
      <c r="E7" s="472"/>
      <c r="F7" s="464" t="str">
        <f>E26</f>
        <v>吉野</v>
      </c>
      <c r="G7" s="465"/>
      <c r="H7" s="472"/>
      <c r="I7" s="464" t="str">
        <f>K26</f>
        <v>三佐</v>
      </c>
      <c r="J7" s="465"/>
      <c r="K7" s="472"/>
      <c r="L7" s="464" t="str">
        <f>N26</f>
        <v>豊府</v>
      </c>
      <c r="M7" s="465"/>
      <c r="N7" s="472"/>
      <c r="O7" s="464" t="str">
        <f>H26</f>
        <v>タートルズB</v>
      </c>
      <c r="P7" s="465"/>
      <c r="Q7" s="466"/>
    </row>
    <row r="8" spans="1:17" ht="21.75" customHeight="1">
      <c r="A8" s="61" t="s">
        <v>332</v>
      </c>
      <c r="B8" s="216" t="s">
        <v>262</v>
      </c>
      <c r="C8" s="97" t="str">
        <f>Q25</f>
        <v>桃園</v>
      </c>
      <c r="D8" s="98" t="s">
        <v>17</v>
      </c>
      <c r="E8" s="99" t="str">
        <f>N26</f>
        <v>豊府</v>
      </c>
      <c r="F8" s="97" t="str">
        <f>Q26</f>
        <v>宗方</v>
      </c>
      <c r="G8" s="98" t="s">
        <v>17</v>
      </c>
      <c r="H8" s="99" t="str">
        <f>K26</f>
        <v>三佐</v>
      </c>
      <c r="I8" s="97" t="str">
        <f>K25</f>
        <v>由布川</v>
      </c>
      <c r="J8" s="98" t="s">
        <v>17</v>
      </c>
      <c r="K8" s="99" t="str">
        <f>N26</f>
        <v>豊府</v>
      </c>
      <c r="L8" s="97"/>
      <c r="M8" s="98"/>
      <c r="N8" s="98"/>
      <c r="O8" s="98"/>
      <c r="P8" s="98"/>
      <c r="Q8" s="100"/>
    </row>
    <row r="9" spans="1:17" ht="21.75" customHeight="1">
      <c r="A9" s="136">
        <v>42589</v>
      </c>
      <c r="B9" s="212" t="s">
        <v>261</v>
      </c>
      <c r="C9" s="461" t="str">
        <f>Q26</f>
        <v>宗方</v>
      </c>
      <c r="D9" s="462"/>
      <c r="E9" s="471"/>
      <c r="F9" s="461" t="str">
        <f>Q25</f>
        <v>桃園</v>
      </c>
      <c r="G9" s="462"/>
      <c r="H9" s="471"/>
      <c r="I9" s="461" t="str">
        <f>K26</f>
        <v>三佐</v>
      </c>
      <c r="J9" s="462"/>
      <c r="K9" s="471"/>
      <c r="L9" s="108"/>
      <c r="M9" s="109"/>
      <c r="N9" s="109"/>
      <c r="O9" s="109"/>
      <c r="P9" s="109"/>
      <c r="Q9" s="110"/>
    </row>
    <row r="10" spans="1:17" ht="21.75" customHeight="1">
      <c r="A10" s="61" t="s">
        <v>132</v>
      </c>
      <c r="B10" s="217" t="s">
        <v>263</v>
      </c>
      <c r="C10" s="101" t="str">
        <f>N25</f>
        <v>アトレチコエラン横瀬</v>
      </c>
      <c r="D10" s="102" t="s">
        <v>19</v>
      </c>
      <c r="E10" s="103" t="str">
        <f>H26</f>
        <v>タートルズB</v>
      </c>
      <c r="F10" s="101" t="str">
        <f>H25</f>
        <v>田尻</v>
      </c>
      <c r="G10" s="102" t="s">
        <v>19</v>
      </c>
      <c r="H10" s="103" t="str">
        <f>E26</f>
        <v>吉野</v>
      </c>
      <c r="I10" s="101" t="str">
        <f>N25</f>
        <v>アトレチコエラン横瀬</v>
      </c>
      <c r="J10" s="102" t="s">
        <v>19</v>
      </c>
      <c r="K10" s="103" t="str">
        <f>E25</f>
        <v>別保</v>
      </c>
      <c r="L10" s="108"/>
      <c r="M10" s="109"/>
      <c r="N10" s="109"/>
      <c r="O10" s="109"/>
      <c r="P10" s="109"/>
      <c r="Q10" s="110"/>
    </row>
    <row r="11" spans="1:17" ht="21.75" customHeight="1" thickBot="1">
      <c r="A11" s="7"/>
      <c r="B11" s="213" t="s">
        <v>264</v>
      </c>
      <c r="C11" s="464" t="str">
        <f>H25</f>
        <v>田尻</v>
      </c>
      <c r="D11" s="465"/>
      <c r="E11" s="472"/>
      <c r="F11" s="464" t="str">
        <f>N25</f>
        <v>アトレチコエラン横瀬</v>
      </c>
      <c r="G11" s="465"/>
      <c r="H11" s="472"/>
      <c r="I11" s="464" t="str">
        <f>E26</f>
        <v>吉野</v>
      </c>
      <c r="J11" s="465"/>
      <c r="K11" s="472"/>
      <c r="L11" s="105"/>
      <c r="M11" s="106"/>
      <c r="N11" s="106"/>
      <c r="O11" s="106"/>
      <c r="P11" s="106"/>
      <c r="Q11" s="107"/>
    </row>
    <row r="12" spans="1:17" ht="21.75" customHeight="1">
      <c r="A12" s="61" t="s">
        <v>333</v>
      </c>
      <c r="B12" s="216" t="s">
        <v>262</v>
      </c>
      <c r="C12" s="97" t="str">
        <f>K26</f>
        <v>三佐</v>
      </c>
      <c r="D12" s="98" t="s">
        <v>19</v>
      </c>
      <c r="E12" s="99" t="str">
        <f>H25</f>
        <v>田尻</v>
      </c>
      <c r="F12" s="97" t="str">
        <f>K25</f>
        <v>由布川</v>
      </c>
      <c r="G12" s="98" t="s">
        <v>19</v>
      </c>
      <c r="H12" s="99" t="str">
        <f>H26</f>
        <v>タートルズB</v>
      </c>
      <c r="I12" s="97" t="str">
        <f>K26</f>
        <v>三佐</v>
      </c>
      <c r="J12" s="98" t="s">
        <v>19</v>
      </c>
      <c r="K12" s="99" t="str">
        <f>E25</f>
        <v>別保</v>
      </c>
      <c r="L12" s="97" t="str">
        <f>H25</f>
        <v>田尻</v>
      </c>
      <c r="M12" s="98" t="s">
        <v>19</v>
      </c>
      <c r="N12" s="99" t="str">
        <f>H26</f>
        <v>タートルズB</v>
      </c>
      <c r="O12" s="97" t="str">
        <f>E25</f>
        <v>別保</v>
      </c>
      <c r="P12" s="98" t="s">
        <v>19</v>
      </c>
      <c r="Q12" s="100" t="str">
        <f>K25</f>
        <v>由布川</v>
      </c>
    </row>
    <row r="13" spans="1:17" ht="21.75" customHeight="1">
      <c r="A13" s="136">
        <v>42617</v>
      </c>
      <c r="B13" s="212" t="s">
        <v>261</v>
      </c>
      <c r="C13" s="461" t="str">
        <f>K25</f>
        <v>由布川</v>
      </c>
      <c r="D13" s="462"/>
      <c r="E13" s="471"/>
      <c r="F13" s="461" t="str">
        <f>K26</f>
        <v>三佐</v>
      </c>
      <c r="G13" s="462"/>
      <c r="H13" s="471"/>
      <c r="I13" s="461" t="str">
        <f>H26</f>
        <v>タートルズB</v>
      </c>
      <c r="J13" s="462"/>
      <c r="K13" s="471"/>
      <c r="L13" s="461" t="str">
        <f>E25</f>
        <v>別保</v>
      </c>
      <c r="M13" s="462"/>
      <c r="N13" s="471"/>
      <c r="O13" s="461" t="str">
        <f>H25</f>
        <v>田尻</v>
      </c>
      <c r="P13" s="462"/>
      <c r="Q13" s="463"/>
    </row>
    <row r="14" spans="1:17" ht="21.75" customHeight="1">
      <c r="A14" s="61" t="s">
        <v>132</v>
      </c>
      <c r="B14" s="217" t="s">
        <v>263</v>
      </c>
      <c r="C14" s="101" t="str">
        <f>N26</f>
        <v>豊府</v>
      </c>
      <c r="D14" s="102" t="s">
        <v>20</v>
      </c>
      <c r="E14" s="103" t="str">
        <f>E26</f>
        <v>吉野</v>
      </c>
      <c r="F14" s="101" t="str">
        <f>Q26</f>
        <v>宗方</v>
      </c>
      <c r="G14" s="102" t="s">
        <v>20</v>
      </c>
      <c r="H14" s="103" t="str">
        <f>Q25</f>
        <v>桃園</v>
      </c>
      <c r="I14" s="101" t="str">
        <f>N25</f>
        <v>アトレチコエラン横瀬</v>
      </c>
      <c r="J14" s="102" t="s">
        <v>20</v>
      </c>
      <c r="K14" s="103" t="str">
        <f>N26</f>
        <v>豊府</v>
      </c>
      <c r="L14" s="101" t="str">
        <f>E26</f>
        <v>吉野</v>
      </c>
      <c r="M14" s="102" t="s">
        <v>20</v>
      </c>
      <c r="N14" s="103" t="str">
        <f>Q25</f>
        <v>桃園</v>
      </c>
      <c r="O14" s="101" t="str">
        <f>N25</f>
        <v>アトレチコエラン横瀬</v>
      </c>
      <c r="P14" s="102" t="s">
        <v>20</v>
      </c>
      <c r="Q14" s="104" t="str">
        <f>Q26</f>
        <v>宗方</v>
      </c>
    </row>
    <row r="15" spans="1:17" ht="21.75" customHeight="1" thickBot="1">
      <c r="A15" s="7"/>
      <c r="B15" s="213" t="s">
        <v>264</v>
      </c>
      <c r="C15" s="464" t="str">
        <f>Q25</f>
        <v>桃園</v>
      </c>
      <c r="D15" s="465"/>
      <c r="E15" s="472"/>
      <c r="F15" s="464" t="str">
        <f>N26</f>
        <v>豊府</v>
      </c>
      <c r="G15" s="465"/>
      <c r="H15" s="472"/>
      <c r="I15" s="464" t="str">
        <f>Q26</f>
        <v>宗方</v>
      </c>
      <c r="J15" s="465"/>
      <c r="K15" s="472"/>
      <c r="L15" s="464" t="str">
        <f>N25</f>
        <v>アトレチコエラン横瀬</v>
      </c>
      <c r="M15" s="465"/>
      <c r="N15" s="472"/>
      <c r="O15" s="464" t="str">
        <f>E26</f>
        <v>吉野</v>
      </c>
      <c r="P15" s="465"/>
      <c r="Q15" s="466"/>
    </row>
    <row r="16" spans="1:17" ht="21.75" customHeight="1">
      <c r="A16" s="61" t="s">
        <v>334</v>
      </c>
      <c r="B16" s="216" t="s">
        <v>262</v>
      </c>
      <c r="C16" s="97" t="str">
        <f>E25</f>
        <v>別保</v>
      </c>
      <c r="D16" s="98" t="s">
        <v>21</v>
      </c>
      <c r="E16" s="99" t="str">
        <f>N26</f>
        <v>豊府</v>
      </c>
      <c r="F16" s="97" t="str">
        <f>H25</f>
        <v>田尻</v>
      </c>
      <c r="G16" s="98" t="s">
        <v>21</v>
      </c>
      <c r="H16" s="99" t="str">
        <f>Q26</f>
        <v>宗方</v>
      </c>
      <c r="I16" s="97" t="str">
        <f>H26</f>
        <v>タートルズB</v>
      </c>
      <c r="J16" s="98" t="s">
        <v>21</v>
      </c>
      <c r="K16" s="99" t="str">
        <f>E25</f>
        <v>別保</v>
      </c>
      <c r="L16" s="97" t="str">
        <f>N26</f>
        <v>豊府</v>
      </c>
      <c r="M16" s="98" t="s">
        <v>21</v>
      </c>
      <c r="N16" s="99" t="str">
        <f>H25</f>
        <v>田尻</v>
      </c>
      <c r="O16" s="97" t="str">
        <f>Q26</f>
        <v>宗方</v>
      </c>
      <c r="P16" s="98" t="s">
        <v>21</v>
      </c>
      <c r="Q16" s="100" t="str">
        <f>H26</f>
        <v>タートルズB</v>
      </c>
    </row>
    <row r="17" spans="1:17" ht="21.75" customHeight="1">
      <c r="A17" s="136">
        <v>42631</v>
      </c>
      <c r="B17" s="212" t="s">
        <v>261</v>
      </c>
      <c r="C17" s="461" t="str">
        <f>Q26</f>
        <v>宗方</v>
      </c>
      <c r="D17" s="462"/>
      <c r="E17" s="471"/>
      <c r="F17" s="461" t="str">
        <f>E25</f>
        <v>別保</v>
      </c>
      <c r="G17" s="462"/>
      <c r="H17" s="471"/>
      <c r="I17" s="461" t="str">
        <f>H25</f>
        <v>田尻</v>
      </c>
      <c r="J17" s="462"/>
      <c r="K17" s="471"/>
      <c r="L17" s="461" t="str">
        <f>H26</f>
        <v>タートルズB</v>
      </c>
      <c r="M17" s="462"/>
      <c r="N17" s="471"/>
      <c r="O17" s="461" t="str">
        <f>N26</f>
        <v>豊府</v>
      </c>
      <c r="P17" s="462"/>
      <c r="Q17" s="463"/>
    </row>
    <row r="18" spans="1:17" ht="21.75" customHeight="1">
      <c r="A18" s="61" t="s">
        <v>132</v>
      </c>
      <c r="B18" s="217" t="s">
        <v>263</v>
      </c>
      <c r="C18" s="101" t="str">
        <f>K25</f>
        <v>由布川</v>
      </c>
      <c r="D18" s="102" t="s">
        <v>17</v>
      </c>
      <c r="E18" s="103" t="str">
        <f>Q25</f>
        <v>桃園</v>
      </c>
      <c r="F18" s="101" t="str">
        <f>N25</f>
        <v>アトレチコエラン横瀬</v>
      </c>
      <c r="G18" s="102" t="s">
        <v>17</v>
      </c>
      <c r="H18" s="103" t="str">
        <f>K26</f>
        <v>三佐</v>
      </c>
      <c r="I18" s="101" t="str">
        <f>E26</f>
        <v>吉野</v>
      </c>
      <c r="J18" s="102" t="s">
        <v>17</v>
      </c>
      <c r="K18" s="103" t="str">
        <f>K25</f>
        <v>由布川</v>
      </c>
      <c r="L18" s="101" t="str">
        <f>Q25</f>
        <v>桃園</v>
      </c>
      <c r="M18" s="102" t="s">
        <v>17</v>
      </c>
      <c r="N18" s="103" t="str">
        <f>K26</f>
        <v>三佐</v>
      </c>
      <c r="O18" s="101" t="str">
        <f>N25</f>
        <v>アトレチコエラン横瀬</v>
      </c>
      <c r="P18" s="102" t="s">
        <v>17</v>
      </c>
      <c r="Q18" s="104" t="str">
        <f>E26</f>
        <v>吉野</v>
      </c>
    </row>
    <row r="19" spans="1:17" ht="21.75" customHeight="1" thickBot="1">
      <c r="A19" s="7"/>
      <c r="B19" s="213" t="s">
        <v>264</v>
      </c>
      <c r="C19" s="464" t="str">
        <f>N25</f>
        <v>アトレチコエラン横瀬</v>
      </c>
      <c r="D19" s="465"/>
      <c r="E19" s="472"/>
      <c r="F19" s="464" t="str">
        <f>K25</f>
        <v>由布川</v>
      </c>
      <c r="G19" s="465"/>
      <c r="H19" s="472"/>
      <c r="I19" s="464" t="str">
        <f>K26</f>
        <v>三佐</v>
      </c>
      <c r="J19" s="465"/>
      <c r="K19" s="472"/>
      <c r="L19" s="464" t="str">
        <f>E26</f>
        <v>吉野</v>
      </c>
      <c r="M19" s="465"/>
      <c r="N19" s="472"/>
      <c r="O19" s="464" t="str">
        <f>Q25</f>
        <v>桃園</v>
      </c>
      <c r="P19" s="465"/>
      <c r="Q19" s="466"/>
    </row>
    <row r="20" spans="1:17" ht="21.75" customHeight="1">
      <c r="A20" s="61" t="s">
        <v>335</v>
      </c>
      <c r="B20" s="216" t="s">
        <v>262</v>
      </c>
      <c r="C20" s="97" t="str">
        <f>E25</f>
        <v>別保</v>
      </c>
      <c r="D20" s="98" t="s">
        <v>21</v>
      </c>
      <c r="E20" s="99" t="str">
        <f>E26</f>
        <v>吉野</v>
      </c>
      <c r="F20" s="97" t="str">
        <f>Q26</f>
        <v>宗方</v>
      </c>
      <c r="G20" s="98" t="s">
        <v>21</v>
      </c>
      <c r="H20" s="99" t="str">
        <f>K25</f>
        <v>由布川</v>
      </c>
      <c r="I20" s="97" t="str">
        <f>E26</f>
        <v>吉野</v>
      </c>
      <c r="J20" s="98" t="s">
        <v>21</v>
      </c>
      <c r="K20" s="99" t="str">
        <f>K26</f>
        <v>三佐</v>
      </c>
      <c r="L20" s="97" t="str">
        <f>E25</f>
        <v>別保</v>
      </c>
      <c r="M20" s="98" t="s">
        <v>21</v>
      </c>
      <c r="N20" s="99" t="str">
        <f>Q26</f>
        <v>宗方</v>
      </c>
      <c r="O20" s="97" t="str">
        <f>K25</f>
        <v>由布川</v>
      </c>
      <c r="P20" s="98" t="s">
        <v>21</v>
      </c>
      <c r="Q20" s="100" t="str">
        <f>K26</f>
        <v>三佐</v>
      </c>
    </row>
    <row r="21" spans="1:17" ht="21.75" customHeight="1">
      <c r="A21" s="136">
        <v>42645</v>
      </c>
      <c r="B21" s="212" t="s">
        <v>261</v>
      </c>
      <c r="C21" s="461" t="str">
        <f>Q26</f>
        <v>宗方</v>
      </c>
      <c r="D21" s="462"/>
      <c r="E21" s="471"/>
      <c r="F21" s="461" t="str">
        <f>E26</f>
        <v>吉野</v>
      </c>
      <c r="G21" s="462"/>
      <c r="H21" s="471"/>
      <c r="I21" s="461" t="str">
        <f>K25</f>
        <v>由布川</v>
      </c>
      <c r="J21" s="462"/>
      <c r="K21" s="471"/>
      <c r="L21" s="461" t="str">
        <f>K26</f>
        <v>三佐</v>
      </c>
      <c r="M21" s="462"/>
      <c r="N21" s="471"/>
      <c r="O21" s="461" t="str">
        <f>E25</f>
        <v>別保</v>
      </c>
      <c r="P21" s="462"/>
      <c r="Q21" s="463"/>
    </row>
    <row r="22" spans="1:17" ht="21.75" customHeight="1">
      <c r="A22" s="61" t="s">
        <v>132</v>
      </c>
      <c r="B22" s="217" t="s">
        <v>263</v>
      </c>
      <c r="C22" s="101" t="str">
        <f>Q25</f>
        <v>桃園</v>
      </c>
      <c r="D22" s="102" t="s">
        <v>20</v>
      </c>
      <c r="E22" s="103" t="str">
        <f>H26</f>
        <v>タートルズB</v>
      </c>
      <c r="F22" s="101" t="str">
        <f>N25</f>
        <v>アトレチコエラン横瀬</v>
      </c>
      <c r="G22" s="102" t="s">
        <v>20</v>
      </c>
      <c r="H22" s="103" t="str">
        <f>H25</f>
        <v>田尻</v>
      </c>
      <c r="I22" s="101" t="str">
        <f>H26</f>
        <v>タートルズB</v>
      </c>
      <c r="J22" s="102" t="s">
        <v>20</v>
      </c>
      <c r="K22" s="103" t="str">
        <f>N26</f>
        <v>豊府</v>
      </c>
      <c r="L22" s="101" t="str">
        <f>Q25</f>
        <v>桃園</v>
      </c>
      <c r="M22" s="102" t="s">
        <v>20</v>
      </c>
      <c r="N22" s="103" t="str">
        <f>H25</f>
        <v>田尻</v>
      </c>
      <c r="O22" s="101"/>
      <c r="P22" s="102"/>
      <c r="Q22" s="104"/>
    </row>
    <row r="23" spans="1:17" ht="21.75" customHeight="1" thickBot="1">
      <c r="A23" s="7"/>
      <c r="B23" s="213" t="s">
        <v>264</v>
      </c>
      <c r="C23" s="464" t="str">
        <f>N26</f>
        <v>豊府</v>
      </c>
      <c r="D23" s="465"/>
      <c r="E23" s="472"/>
      <c r="F23" s="464" t="str">
        <f>Q25</f>
        <v>桃園</v>
      </c>
      <c r="G23" s="465"/>
      <c r="H23" s="472"/>
      <c r="I23" s="464" t="str">
        <f>H25</f>
        <v>田尻</v>
      </c>
      <c r="J23" s="465"/>
      <c r="K23" s="472"/>
      <c r="L23" s="464" t="str">
        <f>H26</f>
        <v>タートルズB</v>
      </c>
      <c r="M23" s="465"/>
      <c r="N23" s="472"/>
      <c r="O23" s="105"/>
      <c r="P23" s="106"/>
      <c r="Q23" s="107"/>
    </row>
    <row r="24" spans="1:17" ht="12.75">
      <c r="A24" s="218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218"/>
      <c r="B25" s="123"/>
      <c r="C25" s="123" t="s">
        <v>31</v>
      </c>
      <c r="D25" s="123"/>
      <c r="E25" s="142" t="str">
        <f>'組合せ (後期)'!C20</f>
        <v>別保</v>
      </c>
      <c r="F25" s="123" t="s">
        <v>22</v>
      </c>
      <c r="G25" s="123"/>
      <c r="H25" s="142" t="str">
        <f>'組合せ (後期)'!C21</f>
        <v>田尻</v>
      </c>
      <c r="I25" s="123" t="s">
        <v>23</v>
      </c>
      <c r="J25" s="123"/>
      <c r="K25" s="142" t="str">
        <f>'組合せ (後期)'!C22</f>
        <v>由布川</v>
      </c>
      <c r="L25" s="123" t="s">
        <v>24</v>
      </c>
      <c r="M25" s="123"/>
      <c r="N25" s="142" t="str">
        <f>'組合せ (後期)'!C23</f>
        <v>アトレチコエラン横瀬</v>
      </c>
      <c r="O25" s="123" t="s">
        <v>25</v>
      </c>
      <c r="P25" s="123"/>
      <c r="Q25" s="142" t="str">
        <f>'組合せ (後期)'!C24</f>
        <v>桃園</v>
      </c>
    </row>
    <row r="26" spans="1:17" ht="12.75">
      <c r="A26" s="218"/>
      <c r="B26" s="123"/>
      <c r="C26" s="123" t="s">
        <v>26</v>
      </c>
      <c r="D26" s="123"/>
      <c r="E26" s="142" t="str">
        <f>'組合せ (後期)'!C25</f>
        <v>吉野</v>
      </c>
      <c r="F26" s="123" t="s">
        <v>27</v>
      </c>
      <c r="G26" s="123"/>
      <c r="H26" s="142" t="str">
        <f>'組合せ (後期)'!C26</f>
        <v>タートルズB</v>
      </c>
      <c r="I26" s="123" t="s">
        <v>28</v>
      </c>
      <c r="J26" s="123"/>
      <c r="K26" s="142" t="str">
        <f>'組合せ (後期)'!C27</f>
        <v>三佐</v>
      </c>
      <c r="L26" s="123" t="s">
        <v>29</v>
      </c>
      <c r="M26" s="123"/>
      <c r="N26" s="142" t="str">
        <f>'組合せ (後期)'!C28</f>
        <v>豊府</v>
      </c>
      <c r="O26" s="123" t="s">
        <v>30</v>
      </c>
      <c r="P26" s="123"/>
      <c r="Q26" s="142" t="str">
        <f>'組合せ (後期)'!C29</f>
        <v>宗方</v>
      </c>
    </row>
    <row r="28" spans="3:9" ht="12.75">
      <c r="C28" s="8"/>
      <c r="D28" s="8"/>
      <c r="E28" s="8"/>
      <c r="F28" s="8"/>
      <c r="G28" s="8"/>
      <c r="H28" s="8"/>
      <c r="I28" s="8"/>
    </row>
    <row r="29" spans="3:9" ht="12.75">
      <c r="C29" s="8"/>
      <c r="D29" s="8"/>
      <c r="E29" s="8"/>
      <c r="F29" s="8"/>
      <c r="G29" s="8"/>
      <c r="H29" s="8"/>
      <c r="I29" s="8"/>
    </row>
    <row r="30" spans="3:9" ht="12.75">
      <c r="C30" s="8"/>
      <c r="D30" s="8"/>
      <c r="E30" s="8"/>
      <c r="F30" s="8"/>
      <c r="G30" s="8"/>
      <c r="H30" s="8"/>
      <c r="I30" s="8"/>
    </row>
    <row r="31" spans="3:9" ht="12.75">
      <c r="C31" s="8"/>
      <c r="D31" s="8"/>
      <c r="E31" s="8"/>
      <c r="F31" s="8"/>
      <c r="G31" s="8"/>
      <c r="H31" s="8"/>
      <c r="I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ht="12.75">
      <c r="C40" s="8"/>
    </row>
    <row r="41" ht="12.75">
      <c r="C41" s="8"/>
    </row>
  </sheetData>
  <sheetProtection/>
  <mergeCells count="54">
    <mergeCell ref="C2:E2"/>
    <mergeCell ref="O21:Q21"/>
    <mergeCell ref="C23:E23"/>
    <mergeCell ref="F23:H23"/>
    <mergeCell ref="I23:K23"/>
    <mergeCell ref="L23:N23"/>
    <mergeCell ref="C21:E21"/>
    <mergeCell ref="F21:H21"/>
    <mergeCell ref="I21:K21"/>
    <mergeCell ref="L21:N21"/>
    <mergeCell ref="O17:Q17"/>
    <mergeCell ref="C19:E19"/>
    <mergeCell ref="F19:H19"/>
    <mergeCell ref="I19:K19"/>
    <mergeCell ref="L19:N19"/>
    <mergeCell ref="O19:Q19"/>
    <mergeCell ref="C17:E17"/>
    <mergeCell ref="F17:H17"/>
    <mergeCell ref="I17:K17"/>
    <mergeCell ref="L17:N17"/>
    <mergeCell ref="O15:Q15"/>
    <mergeCell ref="C13:E13"/>
    <mergeCell ref="F13:H13"/>
    <mergeCell ref="I13:K13"/>
    <mergeCell ref="L13:N13"/>
    <mergeCell ref="O13:Q13"/>
    <mergeCell ref="C15:E15"/>
    <mergeCell ref="F15:H15"/>
    <mergeCell ref="I15:K15"/>
    <mergeCell ref="L15:N15"/>
    <mergeCell ref="I9:K9"/>
    <mergeCell ref="C11:E11"/>
    <mergeCell ref="I5:K5"/>
    <mergeCell ref="L5:N5"/>
    <mergeCell ref="C3:E3"/>
    <mergeCell ref="I7:K7"/>
    <mergeCell ref="L7:N7"/>
    <mergeCell ref="F11:H11"/>
    <mergeCell ref="I11:K11"/>
    <mergeCell ref="L3:N3"/>
    <mergeCell ref="C5:E5"/>
    <mergeCell ref="F5:H5"/>
    <mergeCell ref="C7:E7"/>
    <mergeCell ref="F7:H7"/>
    <mergeCell ref="C9:E9"/>
    <mergeCell ref="F9:H9"/>
    <mergeCell ref="O2:Q2"/>
    <mergeCell ref="O1:Q1"/>
    <mergeCell ref="O5:Q5"/>
    <mergeCell ref="O7:Q7"/>
    <mergeCell ref="F3:H3"/>
    <mergeCell ref="O3:Q3"/>
    <mergeCell ref="I3:K3"/>
    <mergeCell ref="K1:M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T51"/>
  <sheetViews>
    <sheetView zoomScale="55" zoomScaleNormal="55" zoomScalePageLayoutView="0" workbookViewId="0" topLeftCell="A1">
      <selection activeCell="U26" sqref="U26:U27"/>
    </sheetView>
  </sheetViews>
  <sheetFormatPr defaultColWidth="8.625" defaultRowHeight="13.5"/>
  <cols>
    <col min="1" max="1" width="2.625" style="10" customWidth="1"/>
    <col min="2" max="2" width="10.625" style="10" customWidth="1"/>
    <col min="3" max="3" width="6.375" style="10" bestFit="1" customWidth="1"/>
    <col min="4" max="44" width="4.625" style="10" customWidth="1"/>
    <col min="45" max="46" width="7.125" style="10" customWidth="1"/>
    <col min="47" max="16384" width="8.625" style="10" customWidth="1"/>
  </cols>
  <sheetData>
    <row r="1" spans="2:41" ht="28.5" thickTop="1">
      <c r="B1" s="92" t="str">
        <f>'組合せ (前期)'!A1</f>
        <v>&lt;2016年度&gt; こくみん共済U-12サッカーリーグin大分地区</v>
      </c>
      <c r="E1" s="11"/>
      <c r="F1" s="11"/>
      <c r="U1" s="64"/>
      <c r="AA1" s="378" t="s">
        <v>358</v>
      </c>
      <c r="AB1" s="379"/>
      <c r="AC1" s="379"/>
      <c r="AD1" s="379"/>
      <c r="AE1" s="379"/>
      <c r="AF1" s="379"/>
      <c r="AG1" s="380"/>
      <c r="AI1" s="384" t="s">
        <v>343</v>
      </c>
      <c r="AJ1" s="385"/>
      <c r="AK1" s="385"/>
      <c r="AL1" s="385"/>
      <c r="AM1" s="385"/>
      <c r="AN1" s="385"/>
      <c r="AO1" s="386"/>
    </row>
    <row r="2" spans="2:41" ht="30" customHeight="1" thickBot="1">
      <c r="B2" s="63" t="s">
        <v>79</v>
      </c>
      <c r="AA2" s="381"/>
      <c r="AB2" s="382"/>
      <c r="AC2" s="382"/>
      <c r="AD2" s="382"/>
      <c r="AE2" s="382"/>
      <c r="AF2" s="382"/>
      <c r="AG2" s="383"/>
      <c r="AI2" s="387"/>
      <c r="AJ2" s="388"/>
      <c r="AK2" s="388"/>
      <c r="AL2" s="388"/>
      <c r="AM2" s="388"/>
      <c r="AN2" s="388"/>
      <c r="AO2" s="389"/>
    </row>
    <row r="3" ht="9.75" customHeight="1" thickBot="1" thickTop="1">
      <c r="B3" s="63"/>
    </row>
    <row r="4" spans="2:44" ht="19.5" customHeight="1" thickBot="1">
      <c r="B4" s="60" t="s">
        <v>10</v>
      </c>
      <c r="C4" s="487" t="s">
        <v>11</v>
      </c>
      <c r="D4" s="487"/>
      <c r="E4" s="487"/>
      <c r="F4" s="487"/>
      <c r="G4" s="487"/>
      <c r="H4" s="487"/>
      <c r="I4" s="487"/>
      <c r="J4" s="548" t="s">
        <v>16</v>
      </c>
      <c r="K4" s="487"/>
      <c r="L4" s="487"/>
      <c r="M4" s="487"/>
      <c r="N4" s="487"/>
      <c r="O4" s="487"/>
      <c r="P4" s="550"/>
      <c r="Q4" s="548" t="s">
        <v>136</v>
      </c>
      <c r="R4" s="487"/>
      <c r="S4" s="487"/>
      <c r="T4" s="487"/>
      <c r="U4" s="487"/>
      <c r="V4" s="487"/>
      <c r="W4" s="550"/>
      <c r="X4" s="548" t="s">
        <v>133</v>
      </c>
      <c r="Y4" s="487"/>
      <c r="Z4" s="487"/>
      <c r="AA4" s="487"/>
      <c r="AB4" s="487"/>
      <c r="AC4" s="487"/>
      <c r="AD4" s="550"/>
      <c r="AE4" s="548" t="s">
        <v>134</v>
      </c>
      <c r="AF4" s="487"/>
      <c r="AG4" s="487"/>
      <c r="AH4" s="487"/>
      <c r="AI4" s="487"/>
      <c r="AJ4" s="487"/>
      <c r="AK4" s="550"/>
      <c r="AL4" s="548" t="s">
        <v>135</v>
      </c>
      <c r="AM4" s="487"/>
      <c r="AN4" s="487"/>
      <c r="AO4" s="487"/>
      <c r="AP4" s="487"/>
      <c r="AQ4" s="487"/>
      <c r="AR4" s="549"/>
    </row>
    <row r="5" spans="2:44" ht="19.5" customHeight="1">
      <c r="B5" s="131" t="str">
        <f>'2部後期日程(10チーム)'!A4</f>
        <v>後期 第1節</v>
      </c>
      <c r="C5" s="475" t="str">
        <f>'2部後期日程(10チーム)'!B4</f>
        <v>会場:</v>
      </c>
      <c r="D5" s="476"/>
      <c r="E5" s="476"/>
      <c r="F5" s="476"/>
      <c r="G5" s="477"/>
      <c r="H5" s="531" t="s">
        <v>12</v>
      </c>
      <c r="I5" s="530"/>
      <c r="J5" s="450" t="str">
        <f>G26</f>
        <v>別保</v>
      </c>
      <c r="K5" s="444"/>
      <c r="L5" s="444"/>
      <c r="M5" s="111" t="s">
        <v>32</v>
      </c>
      <c r="N5" s="444" t="str">
        <f>J26</f>
        <v>田尻</v>
      </c>
      <c r="O5" s="444"/>
      <c r="P5" s="446"/>
      <c r="Q5" s="450" t="str">
        <f>M26</f>
        <v>由布川</v>
      </c>
      <c r="R5" s="444"/>
      <c r="S5" s="444"/>
      <c r="T5" s="111" t="s">
        <v>32</v>
      </c>
      <c r="U5" s="444" t="str">
        <f>P26</f>
        <v>アトレチコエラン横瀬</v>
      </c>
      <c r="V5" s="444"/>
      <c r="W5" s="446"/>
      <c r="X5" s="450" t="str">
        <f>S26</f>
        <v>桃園</v>
      </c>
      <c r="Y5" s="444"/>
      <c r="Z5" s="444"/>
      <c r="AA5" s="111" t="s">
        <v>32</v>
      </c>
      <c r="AB5" s="444" t="str">
        <f>G26</f>
        <v>別保</v>
      </c>
      <c r="AC5" s="444"/>
      <c r="AD5" s="446"/>
      <c r="AE5" s="450" t="str">
        <f>J26</f>
        <v>田尻</v>
      </c>
      <c r="AF5" s="444"/>
      <c r="AG5" s="444"/>
      <c r="AH5" s="111" t="s">
        <v>32</v>
      </c>
      <c r="AI5" s="444" t="str">
        <f>M26</f>
        <v>由布川</v>
      </c>
      <c r="AJ5" s="444"/>
      <c r="AK5" s="446"/>
      <c r="AL5" s="450" t="str">
        <f>P26</f>
        <v>アトレチコエラン横瀬</v>
      </c>
      <c r="AM5" s="444"/>
      <c r="AN5" s="444"/>
      <c r="AO5" s="111" t="s">
        <v>32</v>
      </c>
      <c r="AP5" s="444" t="str">
        <f>S26</f>
        <v>桃園</v>
      </c>
      <c r="AQ5" s="444"/>
      <c r="AR5" s="445"/>
    </row>
    <row r="6" spans="2:44" ht="19.5" customHeight="1">
      <c r="B6" s="135">
        <f>'2部後期日程(10チーム)'!A5</f>
        <v>42582</v>
      </c>
      <c r="C6" s="478" t="str">
        <f>'2部後期日程(10チーム)'!B5</f>
        <v>担当:</v>
      </c>
      <c r="D6" s="479"/>
      <c r="E6" s="479"/>
      <c r="F6" s="479"/>
      <c r="G6" s="480"/>
      <c r="H6" s="534" t="s">
        <v>13</v>
      </c>
      <c r="I6" s="533"/>
      <c r="J6" s="443"/>
      <c r="K6" s="438"/>
      <c r="L6" s="438"/>
      <c r="M6" s="112" t="s">
        <v>142</v>
      </c>
      <c r="N6" s="438"/>
      <c r="O6" s="438"/>
      <c r="P6" s="442"/>
      <c r="Q6" s="443"/>
      <c r="R6" s="438"/>
      <c r="S6" s="438"/>
      <c r="T6" s="112" t="s">
        <v>142</v>
      </c>
      <c r="U6" s="438"/>
      <c r="V6" s="438"/>
      <c r="W6" s="442"/>
      <c r="X6" s="443"/>
      <c r="Y6" s="438"/>
      <c r="Z6" s="438"/>
      <c r="AA6" s="112" t="s">
        <v>142</v>
      </c>
      <c r="AB6" s="438"/>
      <c r="AC6" s="438"/>
      <c r="AD6" s="442"/>
      <c r="AE6" s="443"/>
      <c r="AF6" s="438"/>
      <c r="AG6" s="438"/>
      <c r="AH6" s="112" t="s">
        <v>142</v>
      </c>
      <c r="AI6" s="438"/>
      <c r="AJ6" s="438"/>
      <c r="AK6" s="442"/>
      <c r="AL6" s="443"/>
      <c r="AM6" s="438"/>
      <c r="AN6" s="438"/>
      <c r="AO6" s="112" t="s">
        <v>142</v>
      </c>
      <c r="AP6" s="438"/>
      <c r="AQ6" s="438"/>
      <c r="AR6" s="439"/>
    </row>
    <row r="7" spans="2:44" ht="19.5" customHeight="1">
      <c r="B7" s="132" t="str">
        <f>'2部後期日程(10チーム)'!A6</f>
        <v>(日)</v>
      </c>
      <c r="C7" s="481" t="str">
        <f>'2部後期日程(10チーム)'!B6</f>
        <v>会場:</v>
      </c>
      <c r="D7" s="482"/>
      <c r="E7" s="482"/>
      <c r="F7" s="482"/>
      <c r="G7" s="483"/>
      <c r="H7" s="525" t="s">
        <v>12</v>
      </c>
      <c r="I7" s="524"/>
      <c r="J7" s="436" t="str">
        <f>G27</f>
        <v>吉野</v>
      </c>
      <c r="K7" s="434"/>
      <c r="L7" s="434"/>
      <c r="M7" s="113" t="s">
        <v>32</v>
      </c>
      <c r="N7" s="434" t="str">
        <f>J27</f>
        <v>タートルズB</v>
      </c>
      <c r="O7" s="434"/>
      <c r="P7" s="435"/>
      <c r="Q7" s="436" t="str">
        <f>M27</f>
        <v>三佐</v>
      </c>
      <c r="R7" s="434"/>
      <c r="S7" s="434"/>
      <c r="T7" s="113" t="s">
        <v>32</v>
      </c>
      <c r="U7" s="434" t="str">
        <f>P27</f>
        <v>豊府</v>
      </c>
      <c r="V7" s="434"/>
      <c r="W7" s="435"/>
      <c r="X7" s="436" t="str">
        <f>S27</f>
        <v>宗方</v>
      </c>
      <c r="Y7" s="434"/>
      <c r="Z7" s="434"/>
      <c r="AA7" s="113" t="s">
        <v>32</v>
      </c>
      <c r="AB7" s="434" t="str">
        <f>G27</f>
        <v>吉野</v>
      </c>
      <c r="AC7" s="434"/>
      <c r="AD7" s="435"/>
      <c r="AE7" s="436" t="str">
        <f>J27</f>
        <v>タートルズB</v>
      </c>
      <c r="AF7" s="434"/>
      <c r="AG7" s="434"/>
      <c r="AH7" s="113" t="s">
        <v>32</v>
      </c>
      <c r="AI7" s="434" t="str">
        <f>M27</f>
        <v>三佐</v>
      </c>
      <c r="AJ7" s="434"/>
      <c r="AK7" s="435"/>
      <c r="AL7" s="436" t="str">
        <f>P27</f>
        <v>豊府</v>
      </c>
      <c r="AM7" s="434"/>
      <c r="AN7" s="434"/>
      <c r="AO7" s="113" t="s">
        <v>32</v>
      </c>
      <c r="AP7" s="434" t="str">
        <f>S27</f>
        <v>宗方</v>
      </c>
      <c r="AQ7" s="434"/>
      <c r="AR7" s="437"/>
    </row>
    <row r="8" spans="2:44" ht="19.5" customHeight="1" thickBot="1">
      <c r="B8" s="133"/>
      <c r="C8" s="484" t="str">
        <f>'2部後期日程(10チーム)'!B7</f>
        <v>担当:</v>
      </c>
      <c r="D8" s="485"/>
      <c r="E8" s="485"/>
      <c r="F8" s="485"/>
      <c r="G8" s="486"/>
      <c r="H8" s="520" t="s">
        <v>13</v>
      </c>
      <c r="I8" s="522"/>
      <c r="J8" s="433"/>
      <c r="K8" s="430"/>
      <c r="L8" s="430"/>
      <c r="M8" s="114" t="s">
        <v>142</v>
      </c>
      <c r="N8" s="430"/>
      <c r="O8" s="430"/>
      <c r="P8" s="432"/>
      <c r="Q8" s="433"/>
      <c r="R8" s="430"/>
      <c r="S8" s="430"/>
      <c r="T8" s="114" t="s">
        <v>142</v>
      </c>
      <c r="U8" s="430"/>
      <c r="V8" s="430"/>
      <c r="W8" s="432"/>
      <c r="X8" s="433"/>
      <c r="Y8" s="430"/>
      <c r="Z8" s="430"/>
      <c r="AA8" s="114" t="s">
        <v>142</v>
      </c>
      <c r="AB8" s="430"/>
      <c r="AC8" s="430"/>
      <c r="AD8" s="432"/>
      <c r="AE8" s="433"/>
      <c r="AF8" s="430"/>
      <c r="AG8" s="430"/>
      <c r="AH8" s="114" t="s">
        <v>142</v>
      </c>
      <c r="AI8" s="430"/>
      <c r="AJ8" s="430"/>
      <c r="AK8" s="432"/>
      <c r="AL8" s="433"/>
      <c r="AM8" s="430"/>
      <c r="AN8" s="430"/>
      <c r="AO8" s="114" t="s">
        <v>142</v>
      </c>
      <c r="AP8" s="430"/>
      <c r="AQ8" s="430"/>
      <c r="AR8" s="431"/>
    </row>
    <row r="9" spans="2:44" ht="19.5" customHeight="1">
      <c r="B9" s="131" t="str">
        <f>'2部後期日程(10チーム)'!A8</f>
        <v>後期 第2節</v>
      </c>
      <c r="C9" s="475" t="str">
        <f>'2部後期日程(10チーム)'!B8</f>
        <v>会場:</v>
      </c>
      <c r="D9" s="476"/>
      <c r="E9" s="476"/>
      <c r="F9" s="476"/>
      <c r="G9" s="477"/>
      <c r="H9" s="531" t="s">
        <v>12</v>
      </c>
      <c r="I9" s="530"/>
      <c r="J9" s="450" t="str">
        <f>S26</f>
        <v>桃園</v>
      </c>
      <c r="K9" s="444"/>
      <c r="L9" s="444"/>
      <c r="M9" s="111" t="s">
        <v>32</v>
      </c>
      <c r="N9" s="444" t="str">
        <f>P27</f>
        <v>豊府</v>
      </c>
      <c r="O9" s="444"/>
      <c r="P9" s="446"/>
      <c r="Q9" s="450" t="str">
        <f>S27</f>
        <v>宗方</v>
      </c>
      <c r="R9" s="444"/>
      <c r="S9" s="444"/>
      <c r="T9" s="111" t="s">
        <v>32</v>
      </c>
      <c r="U9" s="444" t="str">
        <f>M27</f>
        <v>三佐</v>
      </c>
      <c r="V9" s="444"/>
      <c r="W9" s="446"/>
      <c r="X9" s="450" t="str">
        <f>M26</f>
        <v>由布川</v>
      </c>
      <c r="Y9" s="444"/>
      <c r="Z9" s="444"/>
      <c r="AA9" s="111" t="s">
        <v>32</v>
      </c>
      <c r="AB9" s="444" t="str">
        <f>P27</f>
        <v>豊府</v>
      </c>
      <c r="AC9" s="444"/>
      <c r="AD9" s="446"/>
      <c r="AE9" s="546"/>
      <c r="AF9" s="545"/>
      <c r="AG9" s="545"/>
      <c r="AH9" s="115"/>
      <c r="AI9" s="545"/>
      <c r="AJ9" s="545"/>
      <c r="AK9" s="545"/>
      <c r="AL9" s="545"/>
      <c r="AM9" s="545"/>
      <c r="AN9" s="545"/>
      <c r="AO9" s="115"/>
      <c r="AP9" s="545"/>
      <c r="AQ9" s="545"/>
      <c r="AR9" s="547"/>
    </row>
    <row r="10" spans="2:44" ht="19.5" customHeight="1">
      <c r="B10" s="135">
        <f>'2部後期日程(10チーム)'!A9</f>
        <v>42589</v>
      </c>
      <c r="C10" s="478" t="str">
        <f>'2部後期日程(10チーム)'!B9</f>
        <v>担当:</v>
      </c>
      <c r="D10" s="479"/>
      <c r="E10" s="479"/>
      <c r="F10" s="479"/>
      <c r="G10" s="480"/>
      <c r="H10" s="534" t="s">
        <v>13</v>
      </c>
      <c r="I10" s="533"/>
      <c r="J10" s="443"/>
      <c r="K10" s="438"/>
      <c r="L10" s="438"/>
      <c r="M10" s="112" t="s">
        <v>142</v>
      </c>
      <c r="N10" s="438"/>
      <c r="O10" s="438"/>
      <c r="P10" s="442"/>
      <c r="Q10" s="443"/>
      <c r="R10" s="438"/>
      <c r="S10" s="438"/>
      <c r="T10" s="112" t="s">
        <v>142</v>
      </c>
      <c r="U10" s="438"/>
      <c r="V10" s="438"/>
      <c r="W10" s="442"/>
      <c r="X10" s="443"/>
      <c r="Y10" s="438"/>
      <c r="Z10" s="438"/>
      <c r="AA10" s="112" t="s">
        <v>142</v>
      </c>
      <c r="AB10" s="438"/>
      <c r="AC10" s="438"/>
      <c r="AD10" s="442"/>
      <c r="AE10" s="539"/>
      <c r="AF10" s="540"/>
      <c r="AG10" s="540"/>
      <c r="AH10" s="116"/>
      <c r="AI10" s="540"/>
      <c r="AJ10" s="540"/>
      <c r="AK10" s="540"/>
      <c r="AL10" s="540"/>
      <c r="AM10" s="540"/>
      <c r="AN10" s="540"/>
      <c r="AO10" s="116"/>
      <c r="AP10" s="540"/>
      <c r="AQ10" s="540"/>
      <c r="AR10" s="544"/>
    </row>
    <row r="11" spans="2:44" ht="19.5" customHeight="1">
      <c r="B11" s="132" t="str">
        <f>'2部後期日程(10チーム)'!A10</f>
        <v>(日)</v>
      </c>
      <c r="C11" s="481" t="str">
        <f>'2部後期日程(10チーム)'!B10</f>
        <v>会場:</v>
      </c>
      <c r="D11" s="482"/>
      <c r="E11" s="482"/>
      <c r="F11" s="482"/>
      <c r="G11" s="483"/>
      <c r="H11" s="525" t="s">
        <v>12</v>
      </c>
      <c r="I11" s="524"/>
      <c r="J11" s="436" t="str">
        <f>P26</f>
        <v>アトレチコエラン横瀬</v>
      </c>
      <c r="K11" s="434"/>
      <c r="L11" s="434"/>
      <c r="M11" s="113" t="s">
        <v>32</v>
      </c>
      <c r="N11" s="434" t="str">
        <f>J27</f>
        <v>タートルズB</v>
      </c>
      <c r="O11" s="434"/>
      <c r="P11" s="435"/>
      <c r="Q11" s="436" t="str">
        <f>J26</f>
        <v>田尻</v>
      </c>
      <c r="R11" s="434"/>
      <c r="S11" s="434"/>
      <c r="T11" s="113" t="s">
        <v>32</v>
      </c>
      <c r="U11" s="434" t="str">
        <f>G27</f>
        <v>吉野</v>
      </c>
      <c r="V11" s="434"/>
      <c r="W11" s="435"/>
      <c r="X11" s="436" t="str">
        <f>P26</f>
        <v>アトレチコエラン横瀬</v>
      </c>
      <c r="Y11" s="434"/>
      <c r="Z11" s="434"/>
      <c r="AA11" s="113" t="s">
        <v>32</v>
      </c>
      <c r="AB11" s="434" t="str">
        <f>G26</f>
        <v>別保</v>
      </c>
      <c r="AC11" s="434"/>
      <c r="AD11" s="435"/>
      <c r="AE11" s="539"/>
      <c r="AF11" s="540"/>
      <c r="AG11" s="540"/>
      <c r="AH11" s="116"/>
      <c r="AI11" s="540"/>
      <c r="AJ11" s="540"/>
      <c r="AK11" s="540"/>
      <c r="AL11" s="540"/>
      <c r="AM11" s="540"/>
      <c r="AN11" s="540"/>
      <c r="AO11" s="116"/>
      <c r="AP11" s="540"/>
      <c r="AQ11" s="540"/>
      <c r="AR11" s="544"/>
    </row>
    <row r="12" spans="2:44" ht="19.5" customHeight="1" thickBot="1">
      <c r="B12" s="133"/>
      <c r="C12" s="484" t="str">
        <f>'2部後期日程(10チーム)'!B11</f>
        <v>担当:</v>
      </c>
      <c r="D12" s="485"/>
      <c r="E12" s="485"/>
      <c r="F12" s="485"/>
      <c r="G12" s="486"/>
      <c r="H12" s="520" t="s">
        <v>13</v>
      </c>
      <c r="I12" s="522"/>
      <c r="J12" s="520"/>
      <c r="K12" s="521"/>
      <c r="L12" s="521"/>
      <c r="M12" s="138" t="s">
        <v>142</v>
      </c>
      <c r="N12" s="521"/>
      <c r="O12" s="521"/>
      <c r="P12" s="522"/>
      <c r="Q12" s="520"/>
      <c r="R12" s="521"/>
      <c r="S12" s="521"/>
      <c r="T12" s="138" t="s">
        <v>142</v>
      </c>
      <c r="U12" s="521"/>
      <c r="V12" s="521"/>
      <c r="W12" s="522"/>
      <c r="X12" s="520"/>
      <c r="Y12" s="521"/>
      <c r="Z12" s="521"/>
      <c r="AA12" s="138" t="s">
        <v>142</v>
      </c>
      <c r="AB12" s="521"/>
      <c r="AC12" s="521"/>
      <c r="AD12" s="522"/>
      <c r="AE12" s="543"/>
      <c r="AF12" s="541"/>
      <c r="AG12" s="541"/>
      <c r="AH12" s="117"/>
      <c r="AI12" s="541"/>
      <c r="AJ12" s="541"/>
      <c r="AK12" s="541"/>
      <c r="AL12" s="541"/>
      <c r="AM12" s="541"/>
      <c r="AN12" s="541"/>
      <c r="AO12" s="117"/>
      <c r="AP12" s="541"/>
      <c r="AQ12" s="541"/>
      <c r="AR12" s="542"/>
    </row>
    <row r="13" spans="2:44" ht="19.5" customHeight="1">
      <c r="B13" s="131" t="str">
        <f>'2部後期日程(10チーム)'!A12</f>
        <v>後期 第3節</v>
      </c>
      <c r="C13" s="475" t="str">
        <f>'2部後期日程(10チーム)'!B12</f>
        <v>会場:</v>
      </c>
      <c r="D13" s="476"/>
      <c r="E13" s="476"/>
      <c r="F13" s="476"/>
      <c r="G13" s="477"/>
      <c r="H13" s="531" t="s">
        <v>12</v>
      </c>
      <c r="I13" s="530"/>
      <c r="J13" s="531" t="str">
        <f>M27</f>
        <v>三佐</v>
      </c>
      <c r="K13" s="529"/>
      <c r="L13" s="529"/>
      <c r="M13" s="118" t="s">
        <v>32</v>
      </c>
      <c r="N13" s="529" t="str">
        <f>J26</f>
        <v>田尻</v>
      </c>
      <c r="O13" s="529"/>
      <c r="P13" s="530"/>
      <c r="Q13" s="531" t="str">
        <f>M26</f>
        <v>由布川</v>
      </c>
      <c r="R13" s="529"/>
      <c r="S13" s="529"/>
      <c r="T13" s="118" t="s">
        <v>32</v>
      </c>
      <c r="U13" s="529" t="str">
        <f>J27</f>
        <v>タートルズB</v>
      </c>
      <c r="V13" s="529"/>
      <c r="W13" s="530"/>
      <c r="X13" s="531" t="str">
        <f>M27</f>
        <v>三佐</v>
      </c>
      <c r="Y13" s="529"/>
      <c r="Z13" s="529"/>
      <c r="AA13" s="118" t="s">
        <v>32</v>
      </c>
      <c r="AB13" s="529" t="str">
        <f>G26</f>
        <v>別保</v>
      </c>
      <c r="AC13" s="529"/>
      <c r="AD13" s="530"/>
      <c r="AE13" s="531" t="str">
        <f>J26</f>
        <v>田尻</v>
      </c>
      <c r="AF13" s="529"/>
      <c r="AG13" s="529"/>
      <c r="AH13" s="118" t="s">
        <v>32</v>
      </c>
      <c r="AI13" s="529" t="str">
        <f>J27</f>
        <v>タートルズB</v>
      </c>
      <c r="AJ13" s="529"/>
      <c r="AK13" s="530"/>
      <c r="AL13" s="531" t="str">
        <f>G26</f>
        <v>別保</v>
      </c>
      <c r="AM13" s="529"/>
      <c r="AN13" s="529"/>
      <c r="AO13" s="118" t="s">
        <v>32</v>
      </c>
      <c r="AP13" s="529" t="str">
        <f>M26</f>
        <v>由布川</v>
      </c>
      <c r="AQ13" s="529"/>
      <c r="AR13" s="536"/>
    </row>
    <row r="14" spans="2:44" ht="19.5" customHeight="1">
      <c r="B14" s="135">
        <f>'2部後期日程(10チーム)'!A13</f>
        <v>42617</v>
      </c>
      <c r="C14" s="478" t="str">
        <f>'2部後期日程(10チーム)'!B13</f>
        <v>担当:</v>
      </c>
      <c r="D14" s="479"/>
      <c r="E14" s="479"/>
      <c r="F14" s="479"/>
      <c r="G14" s="480"/>
      <c r="H14" s="534" t="s">
        <v>13</v>
      </c>
      <c r="I14" s="533"/>
      <c r="J14" s="534"/>
      <c r="K14" s="532"/>
      <c r="L14" s="532"/>
      <c r="M14" s="139" t="s">
        <v>142</v>
      </c>
      <c r="N14" s="532"/>
      <c r="O14" s="532"/>
      <c r="P14" s="533"/>
      <c r="Q14" s="534"/>
      <c r="R14" s="532"/>
      <c r="S14" s="532"/>
      <c r="T14" s="139" t="s">
        <v>142</v>
      </c>
      <c r="U14" s="532"/>
      <c r="V14" s="532"/>
      <c r="W14" s="533"/>
      <c r="X14" s="534"/>
      <c r="Y14" s="532"/>
      <c r="Z14" s="532"/>
      <c r="AA14" s="139" t="s">
        <v>142</v>
      </c>
      <c r="AB14" s="532"/>
      <c r="AC14" s="532"/>
      <c r="AD14" s="533"/>
      <c r="AE14" s="534"/>
      <c r="AF14" s="532"/>
      <c r="AG14" s="532"/>
      <c r="AH14" s="139" t="s">
        <v>142</v>
      </c>
      <c r="AI14" s="532"/>
      <c r="AJ14" s="532"/>
      <c r="AK14" s="533"/>
      <c r="AL14" s="534"/>
      <c r="AM14" s="532"/>
      <c r="AN14" s="532"/>
      <c r="AO14" s="139" t="s">
        <v>142</v>
      </c>
      <c r="AP14" s="532"/>
      <c r="AQ14" s="532"/>
      <c r="AR14" s="535"/>
    </row>
    <row r="15" spans="2:44" ht="19.5" customHeight="1">
      <c r="B15" s="132" t="str">
        <f>'2部後期日程(10チーム)'!A14</f>
        <v>(日)</v>
      </c>
      <c r="C15" s="481" t="str">
        <f>'2部後期日程(10チーム)'!B14</f>
        <v>会場:</v>
      </c>
      <c r="D15" s="482"/>
      <c r="E15" s="482"/>
      <c r="F15" s="482"/>
      <c r="G15" s="483"/>
      <c r="H15" s="525" t="s">
        <v>12</v>
      </c>
      <c r="I15" s="524"/>
      <c r="J15" s="525" t="str">
        <f>P27</f>
        <v>豊府</v>
      </c>
      <c r="K15" s="523"/>
      <c r="L15" s="523"/>
      <c r="M15" s="119" t="s">
        <v>32</v>
      </c>
      <c r="N15" s="523" t="str">
        <f>G27</f>
        <v>吉野</v>
      </c>
      <c r="O15" s="523"/>
      <c r="P15" s="524"/>
      <c r="Q15" s="525" t="str">
        <f>S27</f>
        <v>宗方</v>
      </c>
      <c r="R15" s="523"/>
      <c r="S15" s="523"/>
      <c r="T15" s="119" t="s">
        <v>32</v>
      </c>
      <c r="U15" s="523" t="str">
        <f>S26</f>
        <v>桃園</v>
      </c>
      <c r="V15" s="523"/>
      <c r="W15" s="524"/>
      <c r="X15" s="525" t="str">
        <f>P26</f>
        <v>アトレチコエラン横瀬</v>
      </c>
      <c r="Y15" s="523"/>
      <c r="Z15" s="523"/>
      <c r="AA15" s="119" t="s">
        <v>32</v>
      </c>
      <c r="AB15" s="523" t="str">
        <f>P27</f>
        <v>豊府</v>
      </c>
      <c r="AC15" s="523"/>
      <c r="AD15" s="524"/>
      <c r="AE15" s="525" t="str">
        <f>G27</f>
        <v>吉野</v>
      </c>
      <c r="AF15" s="523"/>
      <c r="AG15" s="523"/>
      <c r="AH15" s="119" t="s">
        <v>32</v>
      </c>
      <c r="AI15" s="523" t="str">
        <f>S26</f>
        <v>桃園</v>
      </c>
      <c r="AJ15" s="523"/>
      <c r="AK15" s="524"/>
      <c r="AL15" s="525" t="str">
        <f>P26</f>
        <v>アトレチコエラン横瀬</v>
      </c>
      <c r="AM15" s="523"/>
      <c r="AN15" s="523"/>
      <c r="AO15" s="119" t="s">
        <v>32</v>
      </c>
      <c r="AP15" s="523" t="str">
        <f>S27</f>
        <v>宗方</v>
      </c>
      <c r="AQ15" s="523"/>
      <c r="AR15" s="538"/>
    </row>
    <row r="16" spans="2:44" ht="19.5" customHeight="1" thickBot="1">
      <c r="B16" s="133"/>
      <c r="C16" s="484" t="str">
        <f>'2部後期日程(10チーム)'!B15</f>
        <v>担当:</v>
      </c>
      <c r="D16" s="485"/>
      <c r="E16" s="485"/>
      <c r="F16" s="485"/>
      <c r="G16" s="486"/>
      <c r="H16" s="520" t="s">
        <v>13</v>
      </c>
      <c r="I16" s="522"/>
      <c r="J16" s="520"/>
      <c r="K16" s="521"/>
      <c r="L16" s="521"/>
      <c r="M16" s="138" t="s">
        <v>142</v>
      </c>
      <c r="N16" s="521"/>
      <c r="O16" s="521"/>
      <c r="P16" s="522"/>
      <c r="Q16" s="520"/>
      <c r="R16" s="521"/>
      <c r="S16" s="521"/>
      <c r="T16" s="138" t="s">
        <v>142</v>
      </c>
      <c r="U16" s="521"/>
      <c r="V16" s="521"/>
      <c r="W16" s="522"/>
      <c r="X16" s="520"/>
      <c r="Y16" s="521"/>
      <c r="Z16" s="521"/>
      <c r="AA16" s="138" t="s">
        <v>142</v>
      </c>
      <c r="AB16" s="521"/>
      <c r="AC16" s="521"/>
      <c r="AD16" s="522"/>
      <c r="AE16" s="520"/>
      <c r="AF16" s="521"/>
      <c r="AG16" s="521"/>
      <c r="AH16" s="138" t="s">
        <v>142</v>
      </c>
      <c r="AI16" s="521"/>
      <c r="AJ16" s="521"/>
      <c r="AK16" s="522"/>
      <c r="AL16" s="520"/>
      <c r="AM16" s="521"/>
      <c r="AN16" s="521"/>
      <c r="AO16" s="138" t="s">
        <v>142</v>
      </c>
      <c r="AP16" s="521"/>
      <c r="AQ16" s="521"/>
      <c r="AR16" s="537"/>
    </row>
    <row r="17" spans="2:44" ht="19.5" customHeight="1">
      <c r="B17" s="131" t="str">
        <f>'2部後期日程(10チーム)'!A16</f>
        <v>後期 第4節</v>
      </c>
      <c r="C17" s="475" t="str">
        <f>'2部後期日程(10チーム)'!B16</f>
        <v>会場:</v>
      </c>
      <c r="D17" s="476"/>
      <c r="E17" s="476"/>
      <c r="F17" s="476"/>
      <c r="G17" s="477"/>
      <c r="H17" s="531" t="s">
        <v>12</v>
      </c>
      <c r="I17" s="530"/>
      <c r="J17" s="531" t="str">
        <f>G26</f>
        <v>別保</v>
      </c>
      <c r="K17" s="529"/>
      <c r="L17" s="529"/>
      <c r="M17" s="118" t="s">
        <v>32</v>
      </c>
      <c r="N17" s="529" t="str">
        <f>P27</f>
        <v>豊府</v>
      </c>
      <c r="O17" s="529"/>
      <c r="P17" s="530"/>
      <c r="Q17" s="531" t="str">
        <f>J26</f>
        <v>田尻</v>
      </c>
      <c r="R17" s="529"/>
      <c r="S17" s="529"/>
      <c r="T17" s="118" t="s">
        <v>32</v>
      </c>
      <c r="U17" s="529" t="str">
        <f>S27</f>
        <v>宗方</v>
      </c>
      <c r="V17" s="529"/>
      <c r="W17" s="530"/>
      <c r="X17" s="531" t="str">
        <f>J27</f>
        <v>タートルズB</v>
      </c>
      <c r="Y17" s="529"/>
      <c r="Z17" s="529"/>
      <c r="AA17" s="118" t="s">
        <v>32</v>
      </c>
      <c r="AB17" s="529" t="str">
        <f>G26</f>
        <v>別保</v>
      </c>
      <c r="AC17" s="529"/>
      <c r="AD17" s="530"/>
      <c r="AE17" s="531" t="str">
        <f>P27</f>
        <v>豊府</v>
      </c>
      <c r="AF17" s="529"/>
      <c r="AG17" s="529"/>
      <c r="AH17" s="118" t="s">
        <v>32</v>
      </c>
      <c r="AI17" s="529" t="str">
        <f>J26</f>
        <v>田尻</v>
      </c>
      <c r="AJ17" s="529"/>
      <c r="AK17" s="530"/>
      <c r="AL17" s="531" t="str">
        <f>S27</f>
        <v>宗方</v>
      </c>
      <c r="AM17" s="529"/>
      <c r="AN17" s="529"/>
      <c r="AO17" s="118" t="s">
        <v>32</v>
      </c>
      <c r="AP17" s="529" t="str">
        <f>J27</f>
        <v>タートルズB</v>
      </c>
      <c r="AQ17" s="529"/>
      <c r="AR17" s="536"/>
    </row>
    <row r="18" spans="2:44" ht="19.5" customHeight="1">
      <c r="B18" s="135">
        <f>'2部後期日程(10チーム)'!A17</f>
        <v>42631</v>
      </c>
      <c r="C18" s="478" t="str">
        <f>'2部後期日程(10チーム)'!B17</f>
        <v>担当:</v>
      </c>
      <c r="D18" s="479"/>
      <c r="E18" s="479"/>
      <c r="F18" s="479"/>
      <c r="G18" s="480"/>
      <c r="H18" s="534" t="s">
        <v>13</v>
      </c>
      <c r="I18" s="533"/>
      <c r="J18" s="534"/>
      <c r="K18" s="532"/>
      <c r="L18" s="532"/>
      <c r="M18" s="139" t="s">
        <v>142</v>
      </c>
      <c r="N18" s="532"/>
      <c r="O18" s="532"/>
      <c r="P18" s="533"/>
      <c r="Q18" s="534"/>
      <c r="R18" s="532"/>
      <c r="S18" s="532"/>
      <c r="T18" s="139" t="s">
        <v>142</v>
      </c>
      <c r="U18" s="532"/>
      <c r="V18" s="532"/>
      <c r="W18" s="533"/>
      <c r="X18" s="534"/>
      <c r="Y18" s="532"/>
      <c r="Z18" s="532"/>
      <c r="AA18" s="139" t="s">
        <v>142</v>
      </c>
      <c r="AB18" s="532"/>
      <c r="AC18" s="532"/>
      <c r="AD18" s="533"/>
      <c r="AE18" s="534"/>
      <c r="AF18" s="532"/>
      <c r="AG18" s="532"/>
      <c r="AH18" s="139" t="s">
        <v>142</v>
      </c>
      <c r="AI18" s="532"/>
      <c r="AJ18" s="532"/>
      <c r="AK18" s="533"/>
      <c r="AL18" s="534"/>
      <c r="AM18" s="532"/>
      <c r="AN18" s="532"/>
      <c r="AO18" s="139" t="s">
        <v>142</v>
      </c>
      <c r="AP18" s="532"/>
      <c r="AQ18" s="532"/>
      <c r="AR18" s="535"/>
    </row>
    <row r="19" spans="2:44" ht="19.5" customHeight="1">
      <c r="B19" s="132" t="str">
        <f>'2部後期日程(10チーム)'!A18</f>
        <v>(日)</v>
      </c>
      <c r="C19" s="481" t="str">
        <f>'2部後期日程(10チーム)'!B18</f>
        <v>会場:</v>
      </c>
      <c r="D19" s="482"/>
      <c r="E19" s="482"/>
      <c r="F19" s="482"/>
      <c r="G19" s="483"/>
      <c r="H19" s="525" t="s">
        <v>12</v>
      </c>
      <c r="I19" s="524"/>
      <c r="J19" s="525" t="str">
        <f>M26</f>
        <v>由布川</v>
      </c>
      <c r="K19" s="523"/>
      <c r="L19" s="523"/>
      <c r="M19" s="119" t="s">
        <v>32</v>
      </c>
      <c r="N19" s="523" t="str">
        <f>S26</f>
        <v>桃園</v>
      </c>
      <c r="O19" s="523"/>
      <c r="P19" s="524"/>
      <c r="Q19" s="525" t="str">
        <f>P26</f>
        <v>アトレチコエラン横瀬</v>
      </c>
      <c r="R19" s="523"/>
      <c r="S19" s="523"/>
      <c r="T19" s="119" t="s">
        <v>32</v>
      </c>
      <c r="U19" s="523" t="str">
        <f>M27</f>
        <v>三佐</v>
      </c>
      <c r="V19" s="523"/>
      <c r="W19" s="524"/>
      <c r="X19" s="525" t="str">
        <f>G27</f>
        <v>吉野</v>
      </c>
      <c r="Y19" s="523"/>
      <c r="Z19" s="523"/>
      <c r="AA19" s="119" t="s">
        <v>32</v>
      </c>
      <c r="AB19" s="523" t="str">
        <f>M26</f>
        <v>由布川</v>
      </c>
      <c r="AC19" s="523"/>
      <c r="AD19" s="524"/>
      <c r="AE19" s="525" t="str">
        <f>S26</f>
        <v>桃園</v>
      </c>
      <c r="AF19" s="523"/>
      <c r="AG19" s="523"/>
      <c r="AH19" s="119" t="s">
        <v>32</v>
      </c>
      <c r="AI19" s="523" t="str">
        <f>M27</f>
        <v>三佐</v>
      </c>
      <c r="AJ19" s="523"/>
      <c r="AK19" s="524"/>
      <c r="AL19" s="525" t="str">
        <f>P26</f>
        <v>アトレチコエラン横瀬</v>
      </c>
      <c r="AM19" s="523"/>
      <c r="AN19" s="523"/>
      <c r="AO19" s="119" t="s">
        <v>32</v>
      </c>
      <c r="AP19" s="523" t="str">
        <f>G27</f>
        <v>吉野</v>
      </c>
      <c r="AQ19" s="523"/>
      <c r="AR19" s="538"/>
    </row>
    <row r="20" spans="2:44" ht="19.5" customHeight="1" thickBot="1">
      <c r="B20" s="133"/>
      <c r="C20" s="484" t="str">
        <f>'2部後期日程(10チーム)'!B19</f>
        <v>担当:</v>
      </c>
      <c r="D20" s="485"/>
      <c r="E20" s="485"/>
      <c r="F20" s="485"/>
      <c r="G20" s="486"/>
      <c r="H20" s="520" t="s">
        <v>13</v>
      </c>
      <c r="I20" s="522"/>
      <c r="J20" s="520"/>
      <c r="K20" s="521"/>
      <c r="L20" s="521"/>
      <c r="M20" s="138" t="s">
        <v>142</v>
      </c>
      <c r="N20" s="521"/>
      <c r="O20" s="521"/>
      <c r="P20" s="522"/>
      <c r="Q20" s="520"/>
      <c r="R20" s="521"/>
      <c r="S20" s="521"/>
      <c r="T20" s="138" t="s">
        <v>142</v>
      </c>
      <c r="U20" s="521"/>
      <c r="V20" s="521"/>
      <c r="W20" s="522"/>
      <c r="X20" s="520"/>
      <c r="Y20" s="521"/>
      <c r="Z20" s="521"/>
      <c r="AA20" s="138" t="s">
        <v>142</v>
      </c>
      <c r="AB20" s="521"/>
      <c r="AC20" s="521"/>
      <c r="AD20" s="522"/>
      <c r="AE20" s="520"/>
      <c r="AF20" s="521"/>
      <c r="AG20" s="521"/>
      <c r="AH20" s="138" t="s">
        <v>142</v>
      </c>
      <c r="AI20" s="521"/>
      <c r="AJ20" s="521"/>
      <c r="AK20" s="522"/>
      <c r="AL20" s="520"/>
      <c r="AM20" s="521"/>
      <c r="AN20" s="521"/>
      <c r="AO20" s="138" t="s">
        <v>142</v>
      </c>
      <c r="AP20" s="521"/>
      <c r="AQ20" s="521"/>
      <c r="AR20" s="537"/>
    </row>
    <row r="21" spans="2:44" ht="19.5" customHeight="1">
      <c r="B21" s="131" t="str">
        <f>'2部後期日程(10チーム)'!A20</f>
        <v>後期 第5節</v>
      </c>
      <c r="C21" s="475" t="str">
        <f>'2部後期日程(10チーム)'!B20</f>
        <v>会場:</v>
      </c>
      <c r="D21" s="476"/>
      <c r="E21" s="476"/>
      <c r="F21" s="476"/>
      <c r="G21" s="477"/>
      <c r="H21" s="531" t="s">
        <v>12</v>
      </c>
      <c r="I21" s="530"/>
      <c r="J21" s="531" t="str">
        <f>G26</f>
        <v>別保</v>
      </c>
      <c r="K21" s="529"/>
      <c r="L21" s="529"/>
      <c r="M21" s="118" t="s">
        <v>32</v>
      </c>
      <c r="N21" s="529" t="str">
        <f>G27</f>
        <v>吉野</v>
      </c>
      <c r="O21" s="529"/>
      <c r="P21" s="530"/>
      <c r="Q21" s="531" t="str">
        <f>S27</f>
        <v>宗方</v>
      </c>
      <c r="R21" s="529"/>
      <c r="S21" s="529"/>
      <c r="T21" s="118" t="s">
        <v>32</v>
      </c>
      <c r="U21" s="529" t="str">
        <f>M26</f>
        <v>由布川</v>
      </c>
      <c r="V21" s="529"/>
      <c r="W21" s="530"/>
      <c r="X21" s="531" t="str">
        <f>G27</f>
        <v>吉野</v>
      </c>
      <c r="Y21" s="529"/>
      <c r="Z21" s="529"/>
      <c r="AA21" s="118" t="s">
        <v>32</v>
      </c>
      <c r="AB21" s="529" t="str">
        <f>M27</f>
        <v>三佐</v>
      </c>
      <c r="AC21" s="529"/>
      <c r="AD21" s="530"/>
      <c r="AE21" s="531" t="str">
        <f>G26</f>
        <v>別保</v>
      </c>
      <c r="AF21" s="529"/>
      <c r="AG21" s="529"/>
      <c r="AH21" s="118" t="s">
        <v>32</v>
      </c>
      <c r="AI21" s="529" t="str">
        <f>S27</f>
        <v>宗方</v>
      </c>
      <c r="AJ21" s="529"/>
      <c r="AK21" s="530"/>
      <c r="AL21" s="531" t="str">
        <f>M26</f>
        <v>由布川</v>
      </c>
      <c r="AM21" s="529"/>
      <c r="AN21" s="529"/>
      <c r="AO21" s="118" t="s">
        <v>32</v>
      </c>
      <c r="AP21" s="529" t="str">
        <f>M27</f>
        <v>三佐</v>
      </c>
      <c r="AQ21" s="529"/>
      <c r="AR21" s="536"/>
    </row>
    <row r="22" spans="2:44" ht="19.5" customHeight="1">
      <c r="B22" s="135">
        <f>'2部後期日程(10チーム)'!A21</f>
        <v>42645</v>
      </c>
      <c r="C22" s="478" t="str">
        <f>'2部後期日程(10チーム)'!B21</f>
        <v>担当:</v>
      </c>
      <c r="D22" s="479"/>
      <c r="E22" s="479"/>
      <c r="F22" s="479"/>
      <c r="G22" s="480"/>
      <c r="H22" s="534" t="s">
        <v>13</v>
      </c>
      <c r="I22" s="533"/>
      <c r="J22" s="534"/>
      <c r="K22" s="532"/>
      <c r="L22" s="532"/>
      <c r="M22" s="139" t="s">
        <v>142</v>
      </c>
      <c r="N22" s="532"/>
      <c r="O22" s="532"/>
      <c r="P22" s="533"/>
      <c r="Q22" s="534"/>
      <c r="R22" s="532"/>
      <c r="S22" s="532"/>
      <c r="T22" s="139" t="s">
        <v>142</v>
      </c>
      <c r="U22" s="532"/>
      <c r="V22" s="532"/>
      <c r="W22" s="533"/>
      <c r="X22" s="534"/>
      <c r="Y22" s="532"/>
      <c r="Z22" s="532"/>
      <c r="AA22" s="139" t="s">
        <v>142</v>
      </c>
      <c r="AB22" s="532"/>
      <c r="AC22" s="532"/>
      <c r="AD22" s="533"/>
      <c r="AE22" s="534"/>
      <c r="AF22" s="532"/>
      <c r="AG22" s="532"/>
      <c r="AH22" s="139" t="s">
        <v>142</v>
      </c>
      <c r="AI22" s="532"/>
      <c r="AJ22" s="532"/>
      <c r="AK22" s="533"/>
      <c r="AL22" s="534"/>
      <c r="AM22" s="532"/>
      <c r="AN22" s="532"/>
      <c r="AO22" s="139" t="s">
        <v>142</v>
      </c>
      <c r="AP22" s="532"/>
      <c r="AQ22" s="532"/>
      <c r="AR22" s="535"/>
    </row>
    <row r="23" spans="2:44" ht="19.5" customHeight="1">
      <c r="B23" s="132" t="str">
        <f>'2部後期日程(10チーム)'!A22</f>
        <v>(日)</v>
      </c>
      <c r="C23" s="481" t="str">
        <f>'2部後期日程(10チーム)'!B22</f>
        <v>会場:</v>
      </c>
      <c r="D23" s="482"/>
      <c r="E23" s="482"/>
      <c r="F23" s="482"/>
      <c r="G23" s="483"/>
      <c r="H23" s="525" t="s">
        <v>12</v>
      </c>
      <c r="I23" s="524"/>
      <c r="J23" s="525" t="str">
        <f>S26</f>
        <v>桃園</v>
      </c>
      <c r="K23" s="523"/>
      <c r="L23" s="523"/>
      <c r="M23" s="119" t="s">
        <v>32</v>
      </c>
      <c r="N23" s="523" t="str">
        <f>J27</f>
        <v>タートルズB</v>
      </c>
      <c r="O23" s="523"/>
      <c r="P23" s="524"/>
      <c r="Q23" s="525" t="str">
        <f>P26</f>
        <v>アトレチコエラン横瀬</v>
      </c>
      <c r="R23" s="523"/>
      <c r="S23" s="523"/>
      <c r="T23" s="119" t="s">
        <v>32</v>
      </c>
      <c r="U23" s="523" t="str">
        <f>J26</f>
        <v>田尻</v>
      </c>
      <c r="V23" s="523"/>
      <c r="W23" s="524"/>
      <c r="X23" s="525" t="str">
        <f>J27</f>
        <v>タートルズB</v>
      </c>
      <c r="Y23" s="523"/>
      <c r="Z23" s="523"/>
      <c r="AA23" s="119" t="s">
        <v>32</v>
      </c>
      <c r="AB23" s="523" t="str">
        <f>P27</f>
        <v>豊府</v>
      </c>
      <c r="AC23" s="523"/>
      <c r="AD23" s="524"/>
      <c r="AE23" s="525" t="str">
        <f>S26</f>
        <v>桃園</v>
      </c>
      <c r="AF23" s="523"/>
      <c r="AG23" s="523"/>
      <c r="AH23" s="119" t="s">
        <v>32</v>
      </c>
      <c r="AI23" s="523" t="str">
        <f>J26</f>
        <v>田尻</v>
      </c>
      <c r="AJ23" s="523"/>
      <c r="AK23" s="524"/>
      <c r="AL23" s="454"/>
      <c r="AM23" s="452"/>
      <c r="AN23" s="452"/>
      <c r="AO23" s="120" t="s">
        <v>32</v>
      </c>
      <c r="AP23" s="452"/>
      <c r="AQ23" s="452"/>
      <c r="AR23" s="453"/>
    </row>
    <row r="24" spans="2:44" ht="19.5" customHeight="1" thickBot="1">
      <c r="B24" s="133"/>
      <c r="C24" s="484" t="str">
        <f>'2部後期日程(10チーム)'!B23</f>
        <v>担当:</v>
      </c>
      <c r="D24" s="485"/>
      <c r="E24" s="485"/>
      <c r="F24" s="485"/>
      <c r="G24" s="486"/>
      <c r="H24" s="520" t="s">
        <v>13</v>
      </c>
      <c r="I24" s="522"/>
      <c r="J24" s="520"/>
      <c r="K24" s="521"/>
      <c r="L24" s="521"/>
      <c r="M24" s="138" t="s">
        <v>142</v>
      </c>
      <c r="N24" s="521"/>
      <c r="O24" s="521"/>
      <c r="P24" s="522"/>
      <c r="Q24" s="520"/>
      <c r="R24" s="521"/>
      <c r="S24" s="521"/>
      <c r="T24" s="138" t="s">
        <v>142</v>
      </c>
      <c r="U24" s="521"/>
      <c r="V24" s="521"/>
      <c r="W24" s="522"/>
      <c r="X24" s="520"/>
      <c r="Y24" s="521"/>
      <c r="Z24" s="521"/>
      <c r="AA24" s="138" t="s">
        <v>142</v>
      </c>
      <c r="AB24" s="521"/>
      <c r="AC24" s="521"/>
      <c r="AD24" s="522"/>
      <c r="AE24" s="520"/>
      <c r="AF24" s="521"/>
      <c r="AG24" s="521"/>
      <c r="AH24" s="138" t="s">
        <v>142</v>
      </c>
      <c r="AI24" s="521"/>
      <c r="AJ24" s="521"/>
      <c r="AK24" s="522"/>
      <c r="AL24" s="528"/>
      <c r="AM24" s="526"/>
      <c r="AN24" s="526"/>
      <c r="AO24" s="121" t="s">
        <v>142</v>
      </c>
      <c r="AP24" s="526"/>
      <c r="AQ24" s="526"/>
      <c r="AR24" s="527"/>
    </row>
    <row r="25" ht="19.5" customHeight="1"/>
    <row r="26" spans="6:20" ht="19.5" customHeight="1" hidden="1">
      <c r="F26" s="12" t="s">
        <v>33</v>
      </c>
      <c r="G26" s="519" t="str">
        <f>'2部後期日程(10チーム)'!E25</f>
        <v>別保</v>
      </c>
      <c r="H26" s="519"/>
      <c r="I26" s="12" t="s">
        <v>34</v>
      </c>
      <c r="J26" s="519" t="str">
        <f>'2部後期日程(10チーム)'!H25</f>
        <v>田尻</v>
      </c>
      <c r="K26" s="519"/>
      <c r="L26" s="12" t="s">
        <v>35</v>
      </c>
      <c r="M26" s="519" t="str">
        <f>'2部後期日程(10チーム)'!K25</f>
        <v>由布川</v>
      </c>
      <c r="N26" s="519"/>
      <c r="O26" s="12" t="s">
        <v>36</v>
      </c>
      <c r="P26" s="519" t="str">
        <f>'2部後期日程(10チーム)'!N25</f>
        <v>アトレチコエラン横瀬</v>
      </c>
      <c r="Q26" s="519"/>
      <c r="R26" s="12" t="s">
        <v>37</v>
      </c>
      <c r="S26" s="519" t="str">
        <f>'2部後期日程(10チーム)'!Q25</f>
        <v>桃園</v>
      </c>
      <c r="T26" s="519"/>
    </row>
    <row r="27" spans="6:20" ht="19.5" customHeight="1" hidden="1">
      <c r="F27" s="12" t="s">
        <v>38</v>
      </c>
      <c r="G27" s="519" t="str">
        <f>'2部後期日程(10チーム)'!E26</f>
        <v>吉野</v>
      </c>
      <c r="H27" s="519"/>
      <c r="I27" s="12" t="s">
        <v>39</v>
      </c>
      <c r="J27" s="519" t="str">
        <f>'2部後期日程(10チーム)'!H26</f>
        <v>タートルズB</v>
      </c>
      <c r="K27" s="519"/>
      <c r="L27" s="12" t="s">
        <v>40</v>
      </c>
      <c r="M27" s="519" t="str">
        <f>'2部後期日程(10チーム)'!K26</f>
        <v>三佐</v>
      </c>
      <c r="N27" s="519"/>
      <c r="O27" s="12" t="s">
        <v>41</v>
      </c>
      <c r="P27" s="519" t="str">
        <f>'2部後期日程(10チーム)'!N26</f>
        <v>豊府</v>
      </c>
      <c r="Q27" s="519"/>
      <c r="R27" s="12" t="s">
        <v>42</v>
      </c>
      <c r="S27" s="519" t="str">
        <f>'2部後期日程(10チーム)'!Q26</f>
        <v>宗方</v>
      </c>
      <c r="T27" s="519"/>
    </row>
    <row r="28" ht="19.5" customHeight="1"/>
    <row r="29" spans="2:44" ht="30" customHeight="1">
      <c r="B29" s="63" t="s">
        <v>80</v>
      </c>
      <c r="C29" s="13"/>
      <c r="D29" s="13"/>
      <c r="E29" s="15" t="s">
        <v>0</v>
      </c>
      <c r="G29" s="16" t="s">
        <v>1</v>
      </c>
      <c r="H29" s="90" t="s">
        <v>76</v>
      </c>
      <c r="I29" s="17">
        <v>3</v>
      </c>
      <c r="K29" s="16" t="s">
        <v>2</v>
      </c>
      <c r="L29" s="90" t="s">
        <v>77</v>
      </c>
      <c r="M29" s="17">
        <v>0</v>
      </c>
      <c r="O29" s="46" t="s">
        <v>3</v>
      </c>
      <c r="P29" s="90" t="s">
        <v>78</v>
      </c>
      <c r="Q29" s="17">
        <v>1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4"/>
      <c r="AJ29" s="14"/>
      <c r="AK29" s="14"/>
      <c r="AL29" s="14"/>
      <c r="AM29" s="14"/>
      <c r="AN29" s="14"/>
      <c r="AO29" s="14"/>
      <c r="AP29" s="14"/>
      <c r="AQ29" s="14"/>
      <c r="AR29" s="13"/>
    </row>
    <row r="30" spans="3:44" ht="9.75" customHeight="1" thickBo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2:46" ht="60" customHeight="1" thickBot="1">
      <c r="B31" s="18"/>
      <c r="C31" s="19"/>
      <c r="D31" s="518" t="str">
        <f>B32</f>
        <v>別保</v>
      </c>
      <c r="E31" s="515"/>
      <c r="F31" s="515"/>
      <c r="G31" s="515" t="str">
        <f>B34</f>
        <v>田尻</v>
      </c>
      <c r="H31" s="515"/>
      <c r="I31" s="515"/>
      <c r="J31" s="515" t="str">
        <f>B36</f>
        <v>由布川</v>
      </c>
      <c r="K31" s="515"/>
      <c r="L31" s="515"/>
      <c r="M31" s="515" t="str">
        <f>B38</f>
        <v>アトレチコエラン横瀬</v>
      </c>
      <c r="N31" s="515"/>
      <c r="O31" s="515"/>
      <c r="P31" s="515" t="str">
        <f>B40</f>
        <v>桃園</v>
      </c>
      <c r="Q31" s="515"/>
      <c r="R31" s="515"/>
      <c r="S31" s="515" t="str">
        <f>B42</f>
        <v>吉野</v>
      </c>
      <c r="T31" s="515"/>
      <c r="U31" s="515"/>
      <c r="V31" s="515" t="str">
        <f>B44</f>
        <v>タートルズB</v>
      </c>
      <c r="W31" s="515"/>
      <c r="X31" s="515"/>
      <c r="Y31" s="515" t="str">
        <f>B46</f>
        <v>三佐</v>
      </c>
      <c r="Z31" s="515"/>
      <c r="AA31" s="515"/>
      <c r="AB31" s="515" t="str">
        <f>B48</f>
        <v>豊府</v>
      </c>
      <c r="AC31" s="515"/>
      <c r="AD31" s="515"/>
      <c r="AE31" s="515" t="str">
        <f>B50</f>
        <v>宗方</v>
      </c>
      <c r="AF31" s="515"/>
      <c r="AG31" s="516"/>
      <c r="AH31" s="20" t="s">
        <v>1</v>
      </c>
      <c r="AI31" s="20" t="s">
        <v>4</v>
      </c>
      <c r="AJ31" s="62" t="s">
        <v>3</v>
      </c>
      <c r="AK31" s="91" t="s">
        <v>5</v>
      </c>
      <c r="AL31" s="62" t="s">
        <v>6</v>
      </c>
      <c r="AM31" s="91" t="s">
        <v>7</v>
      </c>
      <c r="AN31" s="423" t="s">
        <v>45</v>
      </c>
      <c r="AO31" s="425"/>
      <c r="AP31" s="20" t="s">
        <v>46</v>
      </c>
      <c r="AQ31" s="423" t="s">
        <v>47</v>
      </c>
      <c r="AR31" s="425"/>
      <c r="AS31" s="21" t="s">
        <v>48</v>
      </c>
      <c r="AT31" s="42" t="s">
        <v>119</v>
      </c>
    </row>
    <row r="32" spans="2:46" ht="19.5" customHeight="1">
      <c r="B32" s="517" t="str">
        <f>G26</f>
        <v>別保</v>
      </c>
      <c r="C32" s="50" t="s">
        <v>8</v>
      </c>
      <c r="D32" s="86"/>
      <c r="E32" s="65"/>
      <c r="F32" s="66"/>
      <c r="G32" s="22"/>
      <c r="H32" s="23">
        <f>IF(G33="","",IF(G33=I33,"△",IF(G33&gt;I33,"○",IF(G33&lt;I33,"●",IF))))</f>
      </c>
      <c r="I32" s="24"/>
      <c r="J32" s="22"/>
      <c r="K32" s="23">
        <f>IF(J33="","",IF(J33=L33,"△",IF(J33&gt;L33,"○",IF(J33&lt;L33,"●",IF))))</f>
      </c>
      <c r="L32" s="24"/>
      <c r="M32" s="22"/>
      <c r="N32" s="23">
        <f>IF(M33="","",IF(M33=O33,"△",IF(M33&gt;O33,"○",IF(M33&lt;O33,"●",IF))))</f>
      </c>
      <c r="O32" s="24"/>
      <c r="P32" s="22"/>
      <c r="Q32" s="23">
        <f>IF(P33="","",IF(P33=R33,"△",IF(P33&gt;R33,"○",IF(P33&lt;R33,"●",IF))))</f>
      </c>
      <c r="R32" s="24"/>
      <c r="S32" s="22"/>
      <c r="T32" s="23">
        <f>IF(S33="","",IF(S33=U33,"△",IF(S33&gt;U33,"○",IF(S33&lt;U33,"●",IF))))</f>
      </c>
      <c r="U32" s="24"/>
      <c r="V32" s="22"/>
      <c r="W32" s="23">
        <f>IF(V33="","",IF(V33=X33,"△",IF(V33&gt;X33,"○",IF(V33&lt;X33,"●",IF))))</f>
      </c>
      <c r="X32" s="24"/>
      <c r="Y32" s="22"/>
      <c r="Z32" s="23">
        <f>IF(Y33="","",IF(Y33=AA33,"△",IF(Y33&gt;AA33,"○",IF(Y33&lt;AA33,"●",IF))))</f>
      </c>
      <c r="AA32" s="24"/>
      <c r="AB32" s="22"/>
      <c r="AC32" s="23">
        <f>IF(AB33="","",IF(AB33=AD33,"△",IF(AB33&gt;AD33,"○",IF(AB33&lt;AD33,"●",IF))))</f>
      </c>
      <c r="AD32" s="24"/>
      <c r="AE32" s="22"/>
      <c r="AF32" s="23">
        <f>IF(AE33="","",IF(AE33=AG33,"△",IF(AE33&gt;AG33,"○",IF(AE33&lt;AG33,"●",IF))))</f>
      </c>
      <c r="AG32" s="59"/>
      <c r="AH32" s="391">
        <f>COUNTIF(D32:AG32,"○")</f>
        <v>0</v>
      </c>
      <c r="AI32" s="391">
        <f>COUNTIF(D32:AG32,"●")</f>
        <v>0</v>
      </c>
      <c r="AJ32" s="512">
        <f>COUNTIF(E32:AG32,"△")+COUNTIF(E32:AG32,"▲")</f>
        <v>0</v>
      </c>
      <c r="AK32" s="513">
        <f>SUM(D33,G33,J33,M33,P33,S33,V33,AB33,AE33,Y33)</f>
        <v>0</v>
      </c>
      <c r="AL32" s="512">
        <f>SUM(F33,I33,L33,O33,R33,U33,X33,AD33,AG33,AA33)</f>
        <v>0</v>
      </c>
      <c r="AM32" s="514">
        <f>(AH32*3)+(AJ32*1)</f>
        <v>0</v>
      </c>
      <c r="AN32" s="489">
        <f>RANK(AM32,$AM$32:AM$51)</f>
        <v>1</v>
      </c>
      <c r="AO32" s="491" t="s">
        <v>49</v>
      </c>
      <c r="AP32" s="391">
        <f>AK32-AL32</f>
        <v>0</v>
      </c>
      <c r="AQ32" s="493">
        <f>RANK(AP32,$AP$32:AP$50)</f>
        <v>1</v>
      </c>
      <c r="AR32" s="397" t="s">
        <v>49</v>
      </c>
      <c r="AS32" s="390"/>
      <c r="AT32" s="375">
        <f>AM32/10</f>
        <v>0</v>
      </c>
    </row>
    <row r="33" spans="2:46" ht="19.5" customHeight="1">
      <c r="B33" s="511"/>
      <c r="C33" s="51" t="s">
        <v>9</v>
      </c>
      <c r="D33" s="67"/>
      <c r="E33" s="68"/>
      <c r="F33" s="87"/>
      <c r="G33" s="35">
        <f>IF(J6="","",J6)</f>
      </c>
      <c r="H33" s="69" t="s">
        <v>50</v>
      </c>
      <c r="I33" s="34">
        <f>IF(N6="","",N6)</f>
      </c>
      <c r="J33" s="35">
        <f>IF(AL14="","",AL14)</f>
      </c>
      <c r="K33" s="69" t="s">
        <v>50</v>
      </c>
      <c r="L33" s="34">
        <f>IF(AP14="","",AP14)</f>
      </c>
      <c r="M33" s="35">
        <f>IF(AB12="","",AB12)</f>
      </c>
      <c r="N33" s="69" t="s">
        <v>50</v>
      </c>
      <c r="O33" s="34">
        <f>IF(X12="","",X12)</f>
      </c>
      <c r="P33" s="35">
        <f>IF(AB6="","",AB6)</f>
      </c>
      <c r="Q33" s="69" t="s">
        <v>50</v>
      </c>
      <c r="R33" s="34">
        <f>IF(X6="","",X6)</f>
      </c>
      <c r="S33" s="35">
        <f>IF(J22="","",J22)</f>
      </c>
      <c r="T33" s="69" t="s">
        <v>50</v>
      </c>
      <c r="U33" s="34">
        <f>IF(N22="","",N22)</f>
      </c>
      <c r="V33" s="35">
        <f>IF(AB18="","",AB18)</f>
      </c>
      <c r="W33" s="69" t="s">
        <v>50</v>
      </c>
      <c r="X33" s="34">
        <f>IF(X18="","",X18)</f>
      </c>
      <c r="Y33" s="35">
        <f>IF(AB14="","",AB14)</f>
      </c>
      <c r="Z33" s="69" t="s">
        <v>50</v>
      </c>
      <c r="AA33" s="34">
        <f>IF(X14="","",X14)</f>
      </c>
      <c r="AB33" s="35">
        <f>IF(J18="","",J18)</f>
      </c>
      <c r="AC33" s="69" t="s">
        <v>50</v>
      </c>
      <c r="AD33" s="34">
        <f>IF(N18="","",N18)</f>
      </c>
      <c r="AE33" s="35">
        <f>IF(AE22="","",AE22)</f>
      </c>
      <c r="AF33" s="69" t="s">
        <v>50</v>
      </c>
      <c r="AG33" s="54">
        <f>IF(AI22="","",AI22)</f>
      </c>
      <c r="AH33" s="408"/>
      <c r="AI33" s="408"/>
      <c r="AJ33" s="506"/>
      <c r="AK33" s="509"/>
      <c r="AL33" s="506"/>
      <c r="AM33" s="502"/>
      <c r="AN33" s="490"/>
      <c r="AO33" s="492"/>
      <c r="AP33" s="408"/>
      <c r="AQ33" s="401"/>
      <c r="AR33" s="414"/>
      <c r="AS33" s="374"/>
      <c r="AT33" s="369"/>
    </row>
    <row r="34" spans="2:46" ht="19.5" customHeight="1">
      <c r="B34" s="510" t="str">
        <f>J26</f>
        <v>田尻</v>
      </c>
      <c r="C34" s="52" t="s">
        <v>8</v>
      </c>
      <c r="D34" s="70"/>
      <c r="E34" s="23">
        <f>IF(D35="","",IF(D35=F35,"△",IF(D35&gt;F35,"○",IF(D35&lt;F35,"●",IF))))</f>
      </c>
      <c r="F34" s="29"/>
      <c r="G34" s="88"/>
      <c r="H34" s="71"/>
      <c r="I34" s="72"/>
      <c r="J34" s="33"/>
      <c r="K34" s="23">
        <f>IF(J35="","",IF(J35=L35,"△",IF(J35&gt;L35,"○",IF(J35&lt;L35,"●",IF))))</f>
      </c>
      <c r="L34" s="29"/>
      <c r="M34" s="33"/>
      <c r="N34" s="23">
        <f>IF(M35="","",IF(M35=O35,"△",IF(M35&gt;O35,"○",IF(M35&lt;O35,"●",IF))))</f>
      </c>
      <c r="O34" s="29"/>
      <c r="P34" s="33"/>
      <c r="Q34" s="23">
        <f>IF(P35="","",IF(P35=R35,"△",IF(P35&gt;R35,"○",IF(P35&lt;R35,"●",IF))))</f>
      </c>
      <c r="R34" s="29"/>
      <c r="S34" s="33"/>
      <c r="T34" s="23">
        <f>IF(S35="","",IF(S35=U35,"△",IF(S35&gt;U35,"○",IF(S35&lt;U35,"●",IF))))</f>
      </c>
      <c r="U34" s="29"/>
      <c r="V34" s="33"/>
      <c r="W34" s="23">
        <f>IF(V35="","",IF(V35=X35,"△",IF(V35&gt;X35,"○",IF(V35&lt;X35,"●",IF))))</f>
      </c>
      <c r="X34" s="29"/>
      <c r="Y34" s="33"/>
      <c r="Z34" s="23">
        <f>IF(Y35="","",IF(Y35=AA35,"△",IF(Y35&gt;AA35,"○",IF(Y35&lt;AA35,"●",IF))))</f>
      </c>
      <c r="AA34" s="29"/>
      <c r="AB34" s="33"/>
      <c r="AC34" s="23">
        <f>IF(AB35="","",IF(AB35=AD35,"△",IF(AB35&gt;AD35,"○",IF(AB35&lt;AD35,"●",IF))))</f>
      </c>
      <c r="AD34" s="29"/>
      <c r="AE34" s="33"/>
      <c r="AF34" s="23">
        <f>IF(AE35="","",IF(AE35=AG35,"△",IF(AE35&gt;AG35,"○",IF(AE35&lt;AG35,"●",IF))))</f>
      </c>
      <c r="AG34" s="44"/>
      <c r="AH34" s="407">
        <f>COUNTIF(D34:AG34,"○")</f>
        <v>0</v>
      </c>
      <c r="AI34" s="407">
        <f>COUNTIF(D34:AG34,"●")</f>
        <v>0</v>
      </c>
      <c r="AJ34" s="498">
        <f>COUNTIF(E34:AG34,"△")+COUNTIF(E34:AG34,"▲")</f>
        <v>0</v>
      </c>
      <c r="AK34" s="500">
        <f>SUM(D35,G35,J35,M35,P35,S35,V35,AB35,AE35,Y35)</f>
        <v>0</v>
      </c>
      <c r="AL34" s="498">
        <f>SUM(F35,I35,L35,O35,R35,U35,X35,AD35,AG35,AA35)</f>
        <v>0</v>
      </c>
      <c r="AM34" s="502">
        <f>(AH34*3)+(AJ34*1)</f>
        <v>0</v>
      </c>
      <c r="AN34" s="490">
        <f>RANK(AM34,$AM$32:AM$51)</f>
        <v>1</v>
      </c>
      <c r="AO34" s="492" t="s">
        <v>49</v>
      </c>
      <c r="AP34" s="407">
        <f>AK34-AL34</f>
        <v>0</v>
      </c>
      <c r="AQ34" s="401">
        <f>RANK(AP34,$AP$32:AP$50)</f>
        <v>1</v>
      </c>
      <c r="AR34" s="413" t="s">
        <v>49</v>
      </c>
      <c r="AS34" s="373"/>
      <c r="AT34" s="369">
        <f>AM34/10</f>
        <v>0</v>
      </c>
    </row>
    <row r="35" spans="2:46" ht="19.5" customHeight="1">
      <c r="B35" s="511"/>
      <c r="C35" s="51" t="s">
        <v>9</v>
      </c>
      <c r="D35" s="73">
        <f>I33</f>
      </c>
      <c r="E35" s="69" t="s">
        <v>43</v>
      </c>
      <c r="F35" s="34">
        <f>G33</f>
      </c>
      <c r="G35" s="74"/>
      <c r="H35" s="68"/>
      <c r="I35" s="87"/>
      <c r="J35" s="26">
        <f>IF(AE6="","",AE6)</f>
      </c>
      <c r="K35" s="69" t="s">
        <v>43</v>
      </c>
      <c r="L35" s="28">
        <f>IF(AI6="","",AI6)</f>
      </c>
      <c r="M35" s="75">
        <f>IF(U24="","",U24)</f>
      </c>
      <c r="N35" s="69" t="s">
        <v>43</v>
      </c>
      <c r="O35" s="34">
        <f>IF(Q24="","",Q24)</f>
      </c>
      <c r="P35" s="35">
        <f>IF(AI24="","",AI24)</f>
      </c>
      <c r="Q35" s="69" t="s">
        <v>43</v>
      </c>
      <c r="R35" s="34">
        <f>IF(AE24="","",AE24)</f>
      </c>
      <c r="S35" s="35">
        <f>IF(Q12="","",Q12)</f>
      </c>
      <c r="T35" s="69" t="s">
        <v>43</v>
      </c>
      <c r="U35" s="34">
        <f>IF(U12="","",U12)</f>
      </c>
      <c r="V35" s="35">
        <f>IF(AE14="","",AE14)</f>
      </c>
      <c r="W35" s="69" t="s">
        <v>43</v>
      </c>
      <c r="X35" s="34">
        <f>IF(AI14="","",AI14)</f>
      </c>
      <c r="Y35" s="35">
        <f>IF(N14="","",N14)</f>
      </c>
      <c r="Z35" s="69" t="s">
        <v>43</v>
      </c>
      <c r="AA35" s="34">
        <f>IF(J14="","",J14)</f>
      </c>
      <c r="AB35" s="35">
        <f>IF(AI18="","",AI18)</f>
      </c>
      <c r="AC35" s="27" t="s">
        <v>43</v>
      </c>
      <c r="AD35" s="34">
        <f>IF(AE18="","",AE18)</f>
      </c>
      <c r="AE35" s="35">
        <f>IF(Q18="","",Q18)</f>
      </c>
      <c r="AF35" s="69" t="s">
        <v>43</v>
      </c>
      <c r="AG35" s="43">
        <f>IF(U18="","",U18)</f>
      </c>
      <c r="AH35" s="408"/>
      <c r="AI35" s="408"/>
      <c r="AJ35" s="506"/>
      <c r="AK35" s="509"/>
      <c r="AL35" s="506"/>
      <c r="AM35" s="502"/>
      <c r="AN35" s="490"/>
      <c r="AO35" s="492"/>
      <c r="AP35" s="408"/>
      <c r="AQ35" s="401"/>
      <c r="AR35" s="414"/>
      <c r="AS35" s="374"/>
      <c r="AT35" s="369"/>
    </row>
    <row r="36" spans="2:46" ht="19.5" customHeight="1">
      <c r="B36" s="510" t="str">
        <f>M26</f>
        <v>由布川</v>
      </c>
      <c r="C36" s="52" t="s">
        <v>8</v>
      </c>
      <c r="D36" s="70"/>
      <c r="E36" s="23">
        <f>IF(D37="","",IF(D37=F37,"△",IF(D37&gt;F37,"○",IF(D37&lt;F37,"●",IF))))</f>
      </c>
      <c r="F36" s="29"/>
      <c r="G36" s="33"/>
      <c r="H36" s="23">
        <f>IF(G37="","",IF(G37=I37,"△",IF(G37&gt;I37,"○",IF(G37&lt;I37,"●",IF))))</f>
      </c>
      <c r="I36" s="29"/>
      <c r="J36" s="88"/>
      <c r="K36" s="71"/>
      <c r="L36" s="72"/>
      <c r="M36" s="33"/>
      <c r="N36" s="23">
        <f>IF(M37="","",IF(M37=O37,"△",IF(M37&gt;O37,"○",IF(M37&lt;O37,"●",IF))))</f>
      </c>
      <c r="O36" s="22"/>
      <c r="P36" s="33"/>
      <c r="Q36" s="23">
        <f>IF(P37="","",IF(P37=R37,"△",IF(P37&gt;R37,"○",IF(P37&lt;R37,"●",IF))))</f>
      </c>
      <c r="R36" s="24"/>
      <c r="S36" s="33"/>
      <c r="T36" s="23">
        <f>IF(S37="","",IF(S37=U37,"△",IF(S37&gt;U37,"○",IF(S37&lt;U37,"●",IF))))</f>
      </c>
      <c r="U36" s="29"/>
      <c r="V36" s="33"/>
      <c r="W36" s="23">
        <f>IF(V37="","",IF(V37=X37,"△",IF(V37&gt;X37,"○",IF(V37&lt;X37,"●",IF))))</f>
      </c>
      <c r="X36" s="29"/>
      <c r="Y36" s="33"/>
      <c r="Z36" s="23">
        <f>IF(Y37="","",IF(Y37=AA37,"△",IF(Y37&gt;AA37,"○",IF(Y37&lt;AA37,"●",IF))))</f>
      </c>
      <c r="AA36" s="29"/>
      <c r="AB36" s="33"/>
      <c r="AC36" s="23">
        <f>IF(AB37="","",IF(AB37=AD37,"△",IF(AB37&gt;AD37,"○",IF(AB37&lt;AD37,"●",IF))))</f>
      </c>
      <c r="AD36" s="29"/>
      <c r="AE36" s="33"/>
      <c r="AF36" s="23">
        <f>IF(AE37="","",IF(AE37=AG37,"△",IF(AE37&gt;AG37,"○",IF(AE37&lt;AG37,"●",IF))))</f>
      </c>
      <c r="AG36" s="44"/>
      <c r="AH36" s="407">
        <f>COUNTIF(D36:AG36,"○")</f>
        <v>0</v>
      </c>
      <c r="AI36" s="407">
        <f>COUNTIF(D36:AG36,"●")</f>
        <v>0</v>
      </c>
      <c r="AJ36" s="498">
        <f>COUNTIF(E36:AG36,"△")+COUNTIF(E36:AG36,"▲")</f>
        <v>0</v>
      </c>
      <c r="AK36" s="500">
        <f>SUM(D37,G37,J37,M37,P37,S37,V37,AB37,AE37,Y37)</f>
        <v>0</v>
      </c>
      <c r="AL36" s="498">
        <f>SUM(F37,I37,L37,O37,R37,U37,X37,AD37,AG37,AA37)</f>
        <v>0</v>
      </c>
      <c r="AM36" s="502">
        <f>(AH36*3)+(AJ36*1)</f>
        <v>0</v>
      </c>
      <c r="AN36" s="490">
        <f>RANK(AM36,$AM$32:AM$51)</f>
        <v>1</v>
      </c>
      <c r="AO36" s="492" t="s">
        <v>49</v>
      </c>
      <c r="AP36" s="407">
        <f>AK36-AL36</f>
        <v>0</v>
      </c>
      <c r="AQ36" s="401">
        <f>RANK(AP36,$AP$32:AP$50)</f>
        <v>1</v>
      </c>
      <c r="AR36" s="413" t="s">
        <v>49</v>
      </c>
      <c r="AS36" s="373"/>
      <c r="AT36" s="369">
        <f>AM36/10</f>
        <v>0</v>
      </c>
    </row>
    <row r="37" spans="2:46" ht="19.5" customHeight="1">
      <c r="B37" s="511"/>
      <c r="C37" s="51" t="s">
        <v>9</v>
      </c>
      <c r="D37" s="73">
        <f>L33</f>
      </c>
      <c r="E37" s="69" t="s">
        <v>43</v>
      </c>
      <c r="F37" s="34">
        <f>J33</f>
      </c>
      <c r="G37" s="76">
        <f>L35</f>
      </c>
      <c r="H37" s="69" t="s">
        <v>43</v>
      </c>
      <c r="I37" s="34">
        <f>J35</f>
      </c>
      <c r="J37" s="74"/>
      <c r="K37" s="68"/>
      <c r="L37" s="87"/>
      <c r="M37" s="77">
        <f>IF(Q6="","",Q6)</f>
      </c>
      <c r="N37" s="69" t="s">
        <v>43</v>
      </c>
      <c r="O37" s="77">
        <f>IF(U6="","",U6)</f>
      </c>
      <c r="P37" s="26">
        <f>IF(J20="","",J20)</f>
      </c>
      <c r="Q37" s="69" t="s">
        <v>43</v>
      </c>
      <c r="R37" s="34">
        <f>IF(N20="","",N20)</f>
      </c>
      <c r="S37" s="35">
        <f>IF(AB20="","",AB20)</f>
      </c>
      <c r="T37" s="69" t="s">
        <v>43</v>
      </c>
      <c r="U37" s="34">
        <f>IF(X20="","",X20)</f>
      </c>
      <c r="V37" s="35">
        <f>IF(Q14="","",Q14)</f>
      </c>
      <c r="W37" s="69" t="s">
        <v>43</v>
      </c>
      <c r="X37" s="34">
        <f>IF(U14="","",U14)</f>
      </c>
      <c r="Y37" s="35">
        <f>IF(AL22="","",AL22)</f>
      </c>
      <c r="Z37" s="69" t="s">
        <v>43</v>
      </c>
      <c r="AA37" s="34">
        <f>IF(AP22="","",AP22)</f>
      </c>
      <c r="AB37" s="35">
        <f>IF(X10="","",X10)</f>
      </c>
      <c r="AC37" s="27" t="s">
        <v>43</v>
      </c>
      <c r="AD37" s="34">
        <f>IF(AB10="","",AB10)</f>
      </c>
      <c r="AE37" s="35">
        <f>IF(U22="","",U22)</f>
      </c>
      <c r="AF37" s="69" t="s">
        <v>43</v>
      </c>
      <c r="AG37" s="43">
        <f>IF(Q22="","",Q22)</f>
      </c>
      <c r="AH37" s="408"/>
      <c r="AI37" s="408"/>
      <c r="AJ37" s="506"/>
      <c r="AK37" s="509"/>
      <c r="AL37" s="506"/>
      <c r="AM37" s="502"/>
      <c r="AN37" s="490"/>
      <c r="AO37" s="492"/>
      <c r="AP37" s="408"/>
      <c r="AQ37" s="401"/>
      <c r="AR37" s="414"/>
      <c r="AS37" s="374"/>
      <c r="AT37" s="369"/>
    </row>
    <row r="38" spans="2:46" ht="19.5" customHeight="1">
      <c r="B38" s="510" t="str">
        <f>P26</f>
        <v>アトレチコエラン横瀬</v>
      </c>
      <c r="C38" s="52" t="s">
        <v>8</v>
      </c>
      <c r="D38" s="70"/>
      <c r="E38" s="23">
        <f>IF(D39="","",IF(D39=F39,"△",IF(D39&gt;F39,"○",IF(D39&lt;F39,"●",IF))))</f>
      </c>
      <c r="F38" s="29"/>
      <c r="G38" s="33"/>
      <c r="H38" s="23">
        <f>IF(G39="","",IF(G39=I39,"△",IF(G39&gt;I39,"○",IF(G39&lt;I39,"●",IF))))</f>
      </c>
      <c r="I38" s="29"/>
      <c r="J38" s="33"/>
      <c r="K38" s="23">
        <f>IF(J39="","",IF(J39=L39,"△",IF(J39&gt;L39,"○",IF(J39&lt;L39,"●",IF))))</f>
      </c>
      <c r="L38" s="29"/>
      <c r="M38" s="88"/>
      <c r="N38" s="71"/>
      <c r="O38" s="72"/>
      <c r="P38" s="33"/>
      <c r="Q38" s="23">
        <f>IF(P39="","",IF(P39=R39,"△",IF(P39&gt;R39,"○",IF(P39&lt;R39,"●",IF))))</f>
      </c>
      <c r="R38" s="29"/>
      <c r="S38" s="33"/>
      <c r="T38" s="23">
        <f>IF(S39="","",IF(S39=U39,"△",IF(S39&gt;U39,"○",IF(S39&lt;U39,"●",IF))))</f>
      </c>
      <c r="U38" s="29"/>
      <c r="V38" s="33"/>
      <c r="W38" s="23">
        <f>IF(V39="","",IF(V39=X39,"△",IF(V39&gt;X39,"○",IF(V39&lt;X39,"●",IF))))</f>
      </c>
      <c r="X38" s="29"/>
      <c r="Y38" s="33"/>
      <c r="Z38" s="23">
        <f>IF(Y39="","",IF(Y39=AA39,"△",IF(Y39&gt;AA39,"○",IF(Y39&lt;AA39,"●",IF))))</f>
      </c>
      <c r="AA38" s="29"/>
      <c r="AB38" s="33"/>
      <c r="AC38" s="23">
        <f>IF(AB39="","",IF(AB39=AD39,"△",IF(AB39&gt;AD39,"○",IF(AB39&lt;AD39,"●",IF))))</f>
      </c>
      <c r="AD38" s="29"/>
      <c r="AE38" s="33"/>
      <c r="AF38" s="23">
        <f>IF(AE39="","",IF(AE39=AG39,"△",IF(AE39&gt;AG39,"○",IF(AE39&lt;AG39,"●",IF))))</f>
      </c>
      <c r="AG38" s="44"/>
      <c r="AH38" s="407">
        <f>COUNTIF(D38:AG38,"○")</f>
        <v>0</v>
      </c>
      <c r="AI38" s="407">
        <f>COUNTIF(D38:AG38,"●")</f>
        <v>0</v>
      </c>
      <c r="AJ38" s="498">
        <f>COUNTIF(E38:AG38,"△")+COUNTIF(E38:AG38,"▲")</f>
        <v>0</v>
      </c>
      <c r="AK38" s="500">
        <f>SUM(D39,G39,J39,M39,P39,S39,V39,AB39,AE39,Y39)</f>
        <v>0</v>
      </c>
      <c r="AL38" s="498">
        <f>SUM(F39,I39,L39,O39,R39,U39,X39,AD39,AG39,AA39)</f>
        <v>0</v>
      </c>
      <c r="AM38" s="502">
        <f>(AH38*3)+(AJ38*1)</f>
        <v>0</v>
      </c>
      <c r="AN38" s="490">
        <f>RANK(AM38,$AM$32:AM$51)</f>
        <v>1</v>
      </c>
      <c r="AO38" s="376" t="s">
        <v>49</v>
      </c>
      <c r="AP38" s="407">
        <f>AK38-AL38</f>
        <v>0</v>
      </c>
      <c r="AQ38" s="401">
        <f>RANK(AP38,$AP$32:AP$50)</f>
        <v>1</v>
      </c>
      <c r="AR38" s="413" t="s">
        <v>49</v>
      </c>
      <c r="AS38" s="373"/>
      <c r="AT38" s="369">
        <f>AM38/10</f>
        <v>0</v>
      </c>
    </row>
    <row r="39" spans="2:46" ht="19.5" customHeight="1">
      <c r="B39" s="511"/>
      <c r="C39" s="51" t="s">
        <v>9</v>
      </c>
      <c r="D39" s="73">
        <f>O33</f>
      </c>
      <c r="E39" s="27" t="s">
        <v>44</v>
      </c>
      <c r="F39" s="34">
        <f>M33</f>
      </c>
      <c r="G39" s="76">
        <f>O35</f>
      </c>
      <c r="H39" s="27" t="s">
        <v>43</v>
      </c>
      <c r="I39" s="34">
        <f>M35</f>
      </c>
      <c r="J39" s="76">
        <f>O37</f>
      </c>
      <c r="K39" s="27" t="s">
        <v>43</v>
      </c>
      <c r="L39" s="34">
        <f>M37</f>
      </c>
      <c r="M39" s="74"/>
      <c r="N39" s="68"/>
      <c r="O39" s="87"/>
      <c r="P39" s="26">
        <f>IF(AL6="","",AL6)</f>
      </c>
      <c r="Q39" s="27" t="s">
        <v>43</v>
      </c>
      <c r="R39" s="28">
        <f>IF(AP6="","",AP6)</f>
      </c>
      <c r="S39" s="26">
        <f>IF(AL20="","",AL20)</f>
      </c>
      <c r="T39" s="27" t="s">
        <v>43</v>
      </c>
      <c r="U39" s="34">
        <f>IF(AP20="","",AP20)</f>
      </c>
      <c r="V39" s="35">
        <f>IF(J12="","",J12)</f>
      </c>
      <c r="W39" s="27" t="s">
        <v>43</v>
      </c>
      <c r="X39" s="34">
        <f>IF(N12="","",N12)</f>
      </c>
      <c r="Y39" s="35">
        <f>IF(Q20="","",Q20)</f>
      </c>
      <c r="Z39" s="27" t="s">
        <v>43</v>
      </c>
      <c r="AA39" s="34">
        <f>IF(U20="","",U20)</f>
      </c>
      <c r="AB39" s="35">
        <f>IF(X16="","",X16)</f>
      </c>
      <c r="AC39" s="27" t="s">
        <v>43</v>
      </c>
      <c r="AD39" s="34">
        <f>IF(AB16="","",AB16)</f>
      </c>
      <c r="AE39" s="35">
        <f>IF(AL16="","",AL16)</f>
      </c>
      <c r="AF39" s="27" t="s">
        <v>43</v>
      </c>
      <c r="AG39" s="43">
        <f>IF(AP16="","",AP16)</f>
      </c>
      <c r="AH39" s="408"/>
      <c r="AI39" s="408"/>
      <c r="AJ39" s="506"/>
      <c r="AK39" s="509"/>
      <c r="AL39" s="506"/>
      <c r="AM39" s="502"/>
      <c r="AN39" s="490"/>
      <c r="AO39" s="376"/>
      <c r="AP39" s="408"/>
      <c r="AQ39" s="401"/>
      <c r="AR39" s="414"/>
      <c r="AS39" s="374"/>
      <c r="AT39" s="369"/>
    </row>
    <row r="40" spans="2:46" ht="19.5" customHeight="1">
      <c r="B40" s="510" t="str">
        <f>S26</f>
        <v>桃園</v>
      </c>
      <c r="C40" s="52" t="s">
        <v>8</v>
      </c>
      <c r="D40" s="70"/>
      <c r="E40" s="23">
        <f>IF(D41="","",IF(D41=F41,"△",IF(D41&gt;F41,"○",IF(D41&lt;F41,"●",IF))))</f>
      </c>
      <c r="F40" s="29"/>
      <c r="G40" s="33"/>
      <c r="H40" s="23">
        <f>IF(G41="","",IF(G41=I41,"△",IF(G41&gt;I41,"○",IF(G41&lt;I41,"●",IF))))</f>
      </c>
      <c r="I40" s="29"/>
      <c r="J40" s="33"/>
      <c r="K40" s="23">
        <f>IF(J41="","",IF(J41=L41,"△",IF(J41&gt;L41,"○",IF(J41&lt;L41,"●",IF))))</f>
      </c>
      <c r="L40" s="29"/>
      <c r="M40" s="33"/>
      <c r="N40" s="23">
        <f>IF(M41="","",IF(M41=O41,"△",IF(M41&gt;O41,"○",IF(M41&lt;O41,"●",IF))))</f>
      </c>
      <c r="O40" s="29"/>
      <c r="P40" s="88"/>
      <c r="Q40" s="71"/>
      <c r="R40" s="72"/>
      <c r="S40" s="58"/>
      <c r="T40" s="23">
        <f>IF(S41="","",IF(S41=U41,"△",IF(S41&gt;U41,"○",IF(S41&lt;U41,"●",IF))))</f>
      </c>
      <c r="U40" s="24"/>
      <c r="V40" s="58"/>
      <c r="W40" s="23">
        <f>IF(V41="","",IF(V41=X41,"△",IF(V41&gt;X41,"○",IF(V41&lt;X41,"●",IF))))</f>
      </c>
      <c r="X40" s="24"/>
      <c r="Y40" s="58"/>
      <c r="Z40" s="23">
        <f>IF(Y41="","",IF(Y41=AA41,"△",IF(Y41&gt;AA41,"○",IF(Y41&lt;AA41,"●",IF))))</f>
      </c>
      <c r="AA40" s="24"/>
      <c r="AB40" s="58"/>
      <c r="AC40" s="23">
        <f>IF(AB41="","",IF(AB41=AD41,"△",IF(AB41&gt;AD41,"○",IF(AB41&lt;AD41,"●",IF))))</f>
      </c>
      <c r="AD40" s="24"/>
      <c r="AE40" s="58"/>
      <c r="AF40" s="23">
        <f>IF(AE41="","",IF(AE41=AG41,"△",IF(AE41&gt;AG41,"○",IF(AE41&lt;AG41,"●",IF))))</f>
      </c>
      <c r="AG40" s="44"/>
      <c r="AH40" s="407">
        <f>COUNTIF(D40:AG40,"○")</f>
        <v>0</v>
      </c>
      <c r="AI40" s="407">
        <f>COUNTIF(D40:AG40,"●")</f>
        <v>0</v>
      </c>
      <c r="AJ40" s="498">
        <f>COUNTIF(E40:AG40,"△")+COUNTIF(E40:AG40,"▲")</f>
        <v>0</v>
      </c>
      <c r="AK40" s="500">
        <f>SUM(D41,G41,J41,M41,P41,S41,V41,AB41,AE41,Y41)</f>
        <v>0</v>
      </c>
      <c r="AL40" s="498">
        <f>SUM(F41,I41,L41,O41,R41,U41,X41,AD41,AG41,AA41)</f>
        <v>0</v>
      </c>
      <c r="AM40" s="502">
        <f>(AH40*3)+(AJ40*1)</f>
        <v>0</v>
      </c>
      <c r="AN40" s="490">
        <f>RANK(AM40,$AM$32:AM$51)</f>
        <v>1</v>
      </c>
      <c r="AO40" s="492" t="s">
        <v>49</v>
      </c>
      <c r="AP40" s="407">
        <f>AK40-AL40</f>
        <v>0</v>
      </c>
      <c r="AQ40" s="401">
        <f>RANK(AP40,$AP$32:AP$50)</f>
        <v>1</v>
      </c>
      <c r="AR40" s="413" t="s">
        <v>49</v>
      </c>
      <c r="AS40" s="373"/>
      <c r="AT40" s="369">
        <f>AM40/10</f>
        <v>0</v>
      </c>
    </row>
    <row r="41" spans="2:46" ht="19.5" customHeight="1">
      <c r="B41" s="511"/>
      <c r="C41" s="51" t="s">
        <v>9</v>
      </c>
      <c r="D41" s="73">
        <f>R33</f>
      </c>
      <c r="E41" s="69" t="s">
        <v>43</v>
      </c>
      <c r="F41" s="34">
        <f>P33</f>
      </c>
      <c r="G41" s="76">
        <f>R35</f>
      </c>
      <c r="H41" s="69" t="s">
        <v>43</v>
      </c>
      <c r="I41" s="34">
        <f>P35</f>
      </c>
      <c r="J41" s="76">
        <f>R37</f>
      </c>
      <c r="K41" s="69" t="s">
        <v>43</v>
      </c>
      <c r="L41" s="34">
        <f>P37</f>
      </c>
      <c r="M41" s="76">
        <f>R39</f>
      </c>
      <c r="N41" s="69" t="s">
        <v>43</v>
      </c>
      <c r="O41" s="34">
        <f>P39</f>
      </c>
      <c r="P41" s="74"/>
      <c r="Q41" s="68"/>
      <c r="R41" s="87"/>
      <c r="S41" s="77">
        <f>IF(AI16="","",AI16)</f>
      </c>
      <c r="T41" s="69" t="s">
        <v>43</v>
      </c>
      <c r="U41" s="77">
        <f>IF(AE16="","",AE16)</f>
      </c>
      <c r="V41" s="26">
        <f>IF(J24="","",J24)</f>
      </c>
      <c r="W41" s="27" t="s">
        <v>43</v>
      </c>
      <c r="X41" s="34">
        <f>IF(N24="","",N24)</f>
      </c>
      <c r="Y41" s="26">
        <f>IF(AE20="","",AE20)</f>
      </c>
      <c r="Z41" s="27" t="s">
        <v>43</v>
      </c>
      <c r="AA41" s="34">
        <f>IF(AI20="","",AI20)</f>
      </c>
      <c r="AB41" s="35">
        <f>IF(J10="","",J10)</f>
      </c>
      <c r="AC41" s="27" t="s">
        <v>43</v>
      </c>
      <c r="AD41" s="34">
        <f>IF(N10="","",N10)</f>
      </c>
      <c r="AE41" s="35">
        <f>IF(U16="","",U16)</f>
      </c>
      <c r="AF41" s="27" t="s">
        <v>43</v>
      </c>
      <c r="AG41" s="43">
        <f>IF(Q16="","",Q16)</f>
      </c>
      <c r="AH41" s="408"/>
      <c r="AI41" s="408"/>
      <c r="AJ41" s="506"/>
      <c r="AK41" s="509"/>
      <c r="AL41" s="506"/>
      <c r="AM41" s="502"/>
      <c r="AN41" s="490"/>
      <c r="AO41" s="492"/>
      <c r="AP41" s="408"/>
      <c r="AQ41" s="401"/>
      <c r="AR41" s="414"/>
      <c r="AS41" s="374"/>
      <c r="AT41" s="369"/>
    </row>
    <row r="42" spans="2:46" s="13" customFormat="1" ht="19.5" customHeight="1">
      <c r="B42" s="510" t="str">
        <f>G27</f>
        <v>吉野</v>
      </c>
      <c r="C42" s="52" t="s">
        <v>8</v>
      </c>
      <c r="D42" s="70"/>
      <c r="E42" s="23">
        <f>IF(D43="","",IF(D43=F43,"△",IF(D43&gt;F43,"○",IF(D43&lt;F43,"●",IF))))</f>
      </c>
      <c r="F42" s="29"/>
      <c r="G42" s="33"/>
      <c r="H42" s="23">
        <f>IF(G43="","",IF(G43=I43,"△",IF(G43&gt;I43,"○",IF(G43&lt;I43,"●",IF))))</f>
      </c>
      <c r="I42" s="29"/>
      <c r="J42" s="33"/>
      <c r="K42" s="23">
        <f>IF(J43="","",IF(J43=L43,"△",IF(J43&gt;L43,"○",IF(J43&lt;L43,"●",IF))))</f>
      </c>
      <c r="L42" s="29"/>
      <c r="M42" s="33"/>
      <c r="N42" s="23">
        <f>IF(M43="","",IF(M43=O43,"△",IF(M43&gt;O43,"○",IF(M43&lt;O43,"●",IF))))</f>
      </c>
      <c r="O42" s="29"/>
      <c r="P42" s="33"/>
      <c r="Q42" s="23">
        <f>IF(P43="","",IF(P43=R43,"△",IF(P43&gt;R43,"○",IF(P43&lt;R43,"●",IF))))</f>
      </c>
      <c r="R42" s="29"/>
      <c r="S42" s="88"/>
      <c r="T42" s="71"/>
      <c r="U42" s="72"/>
      <c r="V42" s="33"/>
      <c r="W42" s="23">
        <f>IF(V43="","",IF(V43=X43,"△",IF(V43&gt;X43,"○",IF(V43&lt;X43,"●",IF))))</f>
      </c>
      <c r="X42" s="29"/>
      <c r="Y42" s="33"/>
      <c r="Z42" s="23">
        <f>IF(Y43="","",IF(Y43=AA43,"△",IF(Y43&gt;AA43,"○",IF(Y43&lt;AA43,"●",IF))))</f>
      </c>
      <c r="AA42" s="29"/>
      <c r="AB42" s="33"/>
      <c r="AC42" s="23">
        <f>IF(AB43="","",IF(AB43=AD43,"△",IF(AB43&gt;AD43,"○",IF(AB43&lt;AD43,"●",IF))))</f>
      </c>
      <c r="AD42" s="29"/>
      <c r="AE42" s="33"/>
      <c r="AF42" s="23">
        <f>IF(AE43="","",IF(AE43=AG43,"△",IF(AE43&gt;AG43,"○",IF(AE43&lt;AG43,"●",IF))))</f>
      </c>
      <c r="AG42" s="44"/>
      <c r="AH42" s="407">
        <f>COUNTIF(D42:AG42,"○")</f>
        <v>0</v>
      </c>
      <c r="AI42" s="407">
        <f>COUNTIF(D42:AG42,"●")</f>
        <v>0</v>
      </c>
      <c r="AJ42" s="498">
        <f>COUNTIF(E42:AG42,"△")+COUNTIF(E42:AG42,"▲")</f>
        <v>0</v>
      </c>
      <c r="AK42" s="500">
        <f>SUM(D43,G43,J43,M43,P43,S43,V43,AB43,AE43,Y43)</f>
        <v>0</v>
      </c>
      <c r="AL42" s="498">
        <f>SUM(F43,I43,L43,O43,R43,U43,X43,AD43,AG43,AA43)</f>
        <v>0</v>
      </c>
      <c r="AM42" s="502">
        <f>(AH42*3)+(AJ42*1)</f>
        <v>0</v>
      </c>
      <c r="AN42" s="490">
        <f>RANK(AM42,$AM$32:AM$51)</f>
        <v>1</v>
      </c>
      <c r="AO42" s="492" t="s">
        <v>49</v>
      </c>
      <c r="AP42" s="407">
        <f>AK42-AL42</f>
        <v>0</v>
      </c>
      <c r="AQ42" s="401">
        <f>RANK(AP42,$AP$32:AP$50)</f>
        <v>1</v>
      </c>
      <c r="AR42" s="413" t="s">
        <v>49</v>
      </c>
      <c r="AS42" s="373"/>
      <c r="AT42" s="369">
        <f>AM42/10</f>
        <v>0</v>
      </c>
    </row>
    <row r="43" spans="2:46" s="13" customFormat="1" ht="19.5" customHeight="1">
      <c r="B43" s="511"/>
      <c r="C43" s="51" t="s">
        <v>9</v>
      </c>
      <c r="D43" s="73">
        <f>U33</f>
      </c>
      <c r="E43" s="27" t="s">
        <v>43</v>
      </c>
      <c r="F43" s="34">
        <f>S33</f>
      </c>
      <c r="G43" s="76">
        <f>U35</f>
      </c>
      <c r="H43" s="27" t="s">
        <v>43</v>
      </c>
      <c r="I43" s="34">
        <f>S35</f>
      </c>
      <c r="J43" s="76">
        <f>U37</f>
      </c>
      <c r="K43" s="27" t="s">
        <v>43</v>
      </c>
      <c r="L43" s="34">
        <f>S37</f>
      </c>
      <c r="M43" s="76">
        <f>U39</f>
      </c>
      <c r="N43" s="27" t="s">
        <v>43</v>
      </c>
      <c r="O43" s="34">
        <f>S39</f>
      </c>
      <c r="P43" s="76">
        <f>U41</f>
      </c>
      <c r="Q43" s="27" t="s">
        <v>43</v>
      </c>
      <c r="R43" s="34">
        <f>S41</f>
      </c>
      <c r="S43" s="74"/>
      <c r="T43" s="68"/>
      <c r="U43" s="87"/>
      <c r="V43" s="26">
        <f>IF(J8="","",J8)</f>
      </c>
      <c r="W43" s="27" t="s">
        <v>43</v>
      </c>
      <c r="X43" s="28">
        <f>IF(N8="","",N8)</f>
      </c>
      <c r="Y43" s="26">
        <f>IF(X22="","",X22)</f>
      </c>
      <c r="Z43" s="27" t="s">
        <v>43</v>
      </c>
      <c r="AA43" s="28">
        <f>IF(AB22="","",AB22)</f>
      </c>
      <c r="AB43" s="26">
        <f>IF(N16="","",N16)</f>
      </c>
      <c r="AC43" s="27" t="s">
        <v>43</v>
      </c>
      <c r="AD43" s="28">
        <f>IF(J16="","",J16)</f>
      </c>
      <c r="AE43" s="26">
        <f>IF(AB8="","",AB8)</f>
      </c>
      <c r="AF43" s="27" t="s">
        <v>43</v>
      </c>
      <c r="AG43" s="43">
        <f>IF(X8="","",X8)</f>
      </c>
      <c r="AH43" s="408"/>
      <c r="AI43" s="408"/>
      <c r="AJ43" s="506"/>
      <c r="AK43" s="509"/>
      <c r="AL43" s="506"/>
      <c r="AM43" s="502"/>
      <c r="AN43" s="490"/>
      <c r="AO43" s="492"/>
      <c r="AP43" s="408"/>
      <c r="AQ43" s="401"/>
      <c r="AR43" s="414"/>
      <c r="AS43" s="374"/>
      <c r="AT43" s="369"/>
    </row>
    <row r="44" spans="2:46" ht="19.5" customHeight="1">
      <c r="B44" s="510" t="str">
        <f>J27</f>
        <v>タートルズB</v>
      </c>
      <c r="C44" s="52" t="s">
        <v>8</v>
      </c>
      <c r="D44" s="70"/>
      <c r="E44" s="23">
        <f>IF(D45="","",IF(D45=F45,"△",IF(D45&gt;F45,"○",IF(D45&lt;F45,"●",IF))))</f>
      </c>
      <c r="F44" s="29"/>
      <c r="G44" s="33"/>
      <c r="H44" s="23">
        <f>IF(G45="","",IF(G45=I45,"△",IF(G45&gt;I45,"○",IF(G45&lt;I45,"●",IF))))</f>
      </c>
      <c r="I44" s="29"/>
      <c r="J44" s="33"/>
      <c r="K44" s="23">
        <f>IF(J45="","",IF(J45=L45,"△",IF(J45&gt;L45,"○",IF(J45&lt;L45,"●",IF))))</f>
      </c>
      <c r="L44" s="29"/>
      <c r="M44" s="33"/>
      <c r="N44" s="23">
        <f>IF(M45="","",IF(M45=O45,"△",IF(M45&gt;O45,"○",IF(M45&lt;O45,"●",IF))))</f>
      </c>
      <c r="O44" s="29"/>
      <c r="P44" s="33"/>
      <c r="Q44" s="23">
        <f>IF(P45="","",IF(P45=R45,"△",IF(P45&gt;R45,"○",IF(P45&lt;R45,"●",IF))))</f>
      </c>
      <c r="R44" s="29"/>
      <c r="S44" s="33"/>
      <c r="T44" s="23">
        <f>IF(S45="","",IF(S45=U45,"△",IF(S45&gt;U45,"○",IF(S45&lt;U45,"●",IF))))</f>
      </c>
      <c r="U44" s="29"/>
      <c r="V44" s="88"/>
      <c r="W44" s="71"/>
      <c r="X44" s="72"/>
      <c r="Y44" s="33"/>
      <c r="Z44" s="23">
        <f>IF(Y45="","",IF(Y45=AA45,"△",IF(Y45&gt;AA45,"○",IF(Y45&lt;AA45,"●",IF))))</f>
      </c>
      <c r="AA44" s="29"/>
      <c r="AB44" s="23"/>
      <c r="AC44" s="23">
        <f>IF(AB45="","",IF(AB45=AD45,"△",IF(AB45&gt;AD45,"○",IF(AB45&lt;AD45,"●",IF))))</f>
      </c>
      <c r="AD44" s="29"/>
      <c r="AE44" s="33"/>
      <c r="AF44" s="23">
        <f>IF(AE45="","",IF(AE45=AG45,"△",IF(AE45&gt;AG45,"○",IF(AE45&lt;AG45,"●",IF))))</f>
      </c>
      <c r="AG44" s="44"/>
      <c r="AH44" s="407">
        <f>COUNTIF(D44:AG44,"○")</f>
        <v>0</v>
      </c>
      <c r="AI44" s="407">
        <f>COUNTIF(D44:AG44,"●")</f>
        <v>0</v>
      </c>
      <c r="AJ44" s="498">
        <f>COUNTIF(E44:AG44,"△")+COUNTIF(E44:AG44,"▲")</f>
        <v>0</v>
      </c>
      <c r="AK44" s="500">
        <f>SUM(D45,G45,J45,M45,P45,S45,V45,AB45,AE45,Y45)</f>
        <v>0</v>
      </c>
      <c r="AL44" s="498">
        <f>SUM(F45,I45,L45,O45,R45,U45,X45,AD45,AG45,AA45)</f>
        <v>0</v>
      </c>
      <c r="AM44" s="502">
        <f>(AH44*3)+(AJ44*1)</f>
        <v>0</v>
      </c>
      <c r="AN44" s="490">
        <f>RANK(AM44,$AM$32:AM$51)</f>
        <v>1</v>
      </c>
      <c r="AO44" s="492" t="s">
        <v>49</v>
      </c>
      <c r="AP44" s="407">
        <f>AK44-AL44</f>
        <v>0</v>
      </c>
      <c r="AQ44" s="401">
        <f>RANK(AP44,$AP$32:AP$50)</f>
        <v>1</v>
      </c>
      <c r="AR44" s="413" t="s">
        <v>49</v>
      </c>
      <c r="AS44" s="373"/>
      <c r="AT44" s="369">
        <f>AM44/10</f>
        <v>0</v>
      </c>
    </row>
    <row r="45" spans="2:46" ht="19.5" customHeight="1">
      <c r="B45" s="511"/>
      <c r="C45" s="51" t="s">
        <v>9</v>
      </c>
      <c r="D45" s="73">
        <f>X33</f>
      </c>
      <c r="E45" s="69" t="s">
        <v>43</v>
      </c>
      <c r="F45" s="34">
        <f>V33</f>
      </c>
      <c r="G45" s="76">
        <f>X35</f>
      </c>
      <c r="H45" s="69" t="s">
        <v>43</v>
      </c>
      <c r="I45" s="34">
        <f>V35</f>
      </c>
      <c r="J45" s="76">
        <f>X37</f>
      </c>
      <c r="K45" s="69" t="s">
        <v>43</v>
      </c>
      <c r="L45" s="34">
        <f>V37</f>
      </c>
      <c r="M45" s="76">
        <f>X39</f>
      </c>
      <c r="N45" s="69" t="s">
        <v>43</v>
      </c>
      <c r="O45" s="78">
        <f>V39</f>
      </c>
      <c r="P45" s="79">
        <f>X41</f>
      </c>
      <c r="Q45" s="69" t="s">
        <v>43</v>
      </c>
      <c r="R45" s="78">
        <f>V41</f>
      </c>
      <c r="S45" s="79">
        <f>X43</f>
      </c>
      <c r="T45" s="69" t="s">
        <v>43</v>
      </c>
      <c r="U45" s="78">
        <f>V43</f>
      </c>
      <c r="V45" s="80"/>
      <c r="W45" s="68"/>
      <c r="X45" s="87"/>
      <c r="Y45" s="26">
        <f>IF(AE8="","",AE8)</f>
      </c>
      <c r="Z45" s="27" t="s">
        <v>43</v>
      </c>
      <c r="AA45" s="28">
        <f>IF(AI8="","",AI8)</f>
      </c>
      <c r="AB45" s="77">
        <f>IF(X24="","",X24)</f>
      </c>
      <c r="AC45" s="69" t="s">
        <v>43</v>
      </c>
      <c r="AD45" s="77">
        <f>IF(AB24="","",AB24)</f>
      </c>
      <c r="AE45" s="26">
        <f>IF(AP18="","",AP18)</f>
      </c>
      <c r="AF45" s="69" t="s">
        <v>43</v>
      </c>
      <c r="AG45" s="43">
        <f>IF(AL18="","",AL18)</f>
      </c>
      <c r="AH45" s="408"/>
      <c r="AI45" s="408"/>
      <c r="AJ45" s="506"/>
      <c r="AK45" s="509"/>
      <c r="AL45" s="506"/>
      <c r="AM45" s="502"/>
      <c r="AN45" s="490"/>
      <c r="AO45" s="492"/>
      <c r="AP45" s="408"/>
      <c r="AQ45" s="401"/>
      <c r="AR45" s="414"/>
      <c r="AS45" s="374"/>
      <c r="AT45" s="369"/>
    </row>
    <row r="46" spans="2:46" ht="19.5" customHeight="1">
      <c r="B46" s="507" t="str">
        <f>M27</f>
        <v>三佐</v>
      </c>
      <c r="C46" s="52" t="s">
        <v>8</v>
      </c>
      <c r="D46" s="70"/>
      <c r="E46" s="23">
        <f>IF(D47="","",IF(D47=F47,"△",IF(D47&gt;F47,"○",IF(D47&lt;F47,"●",IF))))</f>
      </c>
      <c r="F46" s="29"/>
      <c r="G46" s="33"/>
      <c r="H46" s="23">
        <f>IF(G47="","",IF(G47=I47,"△",IF(G47&gt;I47,"○",IF(G47&lt;I47,"●",IF))))</f>
      </c>
      <c r="I46" s="29"/>
      <c r="J46" s="33"/>
      <c r="K46" s="23">
        <f>IF(J47="","",IF(J47=L47,"△",IF(J47&gt;L47,"○",IF(J47&lt;L47,"●",IF))))</f>
      </c>
      <c r="L46" s="29"/>
      <c r="M46" s="33"/>
      <c r="N46" s="23">
        <f>IF(M47="","",IF(M47=O47,"△",IF(M47&gt;O47,"○",IF(M47&lt;O47,"●",IF))))</f>
      </c>
      <c r="O46" s="29"/>
      <c r="P46" s="33"/>
      <c r="Q46" s="23">
        <f>IF(P47="","",IF(P47=R47,"△",IF(P47&gt;R47,"○",IF(P47&lt;R47,"●",IF))))</f>
      </c>
      <c r="R46" s="29"/>
      <c r="S46" s="33"/>
      <c r="T46" s="23">
        <f>IF(S47="","",IF(S47=U47,"△",IF(S47&gt;U47,"○",IF(S47&lt;U47,"●",IF))))</f>
      </c>
      <c r="U46" s="29"/>
      <c r="V46" s="33"/>
      <c r="W46" s="23">
        <f>IF(V47="","",IF(V47=X47,"△",IF(V47&gt;X47,"○",IF(V47&lt;X47,"●",IF))))</f>
      </c>
      <c r="X46" s="29"/>
      <c r="Y46" s="88"/>
      <c r="Z46" s="71"/>
      <c r="AA46" s="72"/>
      <c r="AB46" s="33"/>
      <c r="AC46" s="23">
        <f>IF(AB47="","",IF(AB47=AD47,"△",IF(AB47&gt;AD47,"○",IF(AB47&lt;AD47,"●",IF))))</f>
      </c>
      <c r="AD46" s="29"/>
      <c r="AE46" s="33"/>
      <c r="AF46" s="23">
        <f>IF(AE47="","",IF(AE47=AG47,"△",IF(AE47&gt;AG47,"○",IF(AE47&lt;AG47,"●",IF))))</f>
      </c>
      <c r="AG46" s="44"/>
      <c r="AH46" s="407">
        <f>COUNTIF(D46:AG46,"○")</f>
        <v>0</v>
      </c>
      <c r="AI46" s="407">
        <f>COUNTIF(D46:AG46,"●")</f>
        <v>0</v>
      </c>
      <c r="AJ46" s="498">
        <f>COUNTIF(E46:AG46,"△")+COUNTIF(E46:AG46,"▲")</f>
        <v>0</v>
      </c>
      <c r="AK46" s="500">
        <f>SUM(D47,G47,J47,M47,P47,S47,V47,AB47,AE47,Y47)</f>
        <v>0</v>
      </c>
      <c r="AL46" s="498">
        <f>SUM(F47,I47,L47,O47,R47,U47,X47,AD47,AG47,AA47)</f>
        <v>0</v>
      </c>
      <c r="AM46" s="502">
        <f>(AH46*3)+(AJ46*1)</f>
        <v>0</v>
      </c>
      <c r="AN46" s="490">
        <f>RANK(AM46,$AM$32:AM$51)</f>
        <v>1</v>
      </c>
      <c r="AO46" s="492" t="s">
        <v>49</v>
      </c>
      <c r="AP46" s="407">
        <f>AK46-AL46</f>
        <v>0</v>
      </c>
      <c r="AQ46" s="401">
        <f>RANK(AP46,$AP$32:AP$50)</f>
        <v>1</v>
      </c>
      <c r="AR46" s="413" t="s">
        <v>49</v>
      </c>
      <c r="AS46" s="373"/>
      <c r="AT46" s="369">
        <f>AM46/10</f>
        <v>0</v>
      </c>
    </row>
    <row r="47" spans="2:46" ht="19.5" customHeight="1">
      <c r="B47" s="508"/>
      <c r="C47" s="51" t="s">
        <v>9</v>
      </c>
      <c r="D47" s="73">
        <f>AA33</f>
      </c>
      <c r="E47" s="69" t="s">
        <v>43</v>
      </c>
      <c r="F47" s="34">
        <f>Y33</f>
      </c>
      <c r="G47" s="76">
        <f>AA35</f>
      </c>
      <c r="H47" s="69" t="s">
        <v>43</v>
      </c>
      <c r="I47" s="34">
        <f>Y35</f>
      </c>
      <c r="J47" s="76">
        <f>AA37</f>
      </c>
      <c r="K47" s="69" t="s">
        <v>43</v>
      </c>
      <c r="L47" s="34">
        <f>Y37</f>
      </c>
      <c r="M47" s="76">
        <f>AA39</f>
      </c>
      <c r="N47" s="69" t="s">
        <v>43</v>
      </c>
      <c r="O47" s="34">
        <f>Y39</f>
      </c>
      <c r="P47" s="76">
        <f>AA41</f>
      </c>
      <c r="Q47" s="69" t="s">
        <v>43</v>
      </c>
      <c r="R47" s="34">
        <f>Y41</f>
      </c>
      <c r="S47" s="79">
        <f>AA43</f>
      </c>
      <c r="T47" s="69" t="s">
        <v>43</v>
      </c>
      <c r="U47" s="78">
        <f>Y43</f>
      </c>
      <c r="V47" s="77">
        <f>AA45</f>
      </c>
      <c r="W47" s="69" t="s">
        <v>43</v>
      </c>
      <c r="X47" s="77">
        <f>Y45</f>
      </c>
      <c r="Y47" s="74"/>
      <c r="Z47" s="68"/>
      <c r="AA47" s="87"/>
      <c r="AB47" s="77">
        <f>IF(Q8="","",Q8)</f>
      </c>
      <c r="AC47" s="69" t="s">
        <v>43</v>
      </c>
      <c r="AD47" s="77">
        <f>IF(U8="","",U8)</f>
      </c>
      <c r="AE47" s="26">
        <f>IF(U10="","",U10)</f>
      </c>
      <c r="AF47" s="69" t="s">
        <v>43</v>
      </c>
      <c r="AG47" s="43">
        <f>IF(Q10="","",Q10)</f>
      </c>
      <c r="AH47" s="408"/>
      <c r="AI47" s="408"/>
      <c r="AJ47" s="506"/>
      <c r="AK47" s="509"/>
      <c r="AL47" s="506"/>
      <c r="AM47" s="502"/>
      <c r="AN47" s="490"/>
      <c r="AO47" s="492"/>
      <c r="AP47" s="408"/>
      <c r="AQ47" s="401"/>
      <c r="AR47" s="414"/>
      <c r="AS47" s="374"/>
      <c r="AT47" s="369"/>
    </row>
    <row r="48" spans="2:46" ht="19.5" customHeight="1">
      <c r="B48" s="507" t="str">
        <f>P27</f>
        <v>豊府</v>
      </c>
      <c r="C48" s="52" t="s">
        <v>8</v>
      </c>
      <c r="D48" s="70"/>
      <c r="E48" s="23">
        <f>IF(D49="","",IF(D49=F49,"△",IF(D49&gt;F49,"○",IF(D49&lt;F49,"●",IF))))</f>
      </c>
      <c r="F48" s="29"/>
      <c r="G48" s="33"/>
      <c r="H48" s="23">
        <f>IF(G49="","",IF(G49=I49,"△",IF(G49&gt;I49,"○",IF(G49&lt;I49,"●",IF))))</f>
      </c>
      <c r="I48" s="29"/>
      <c r="J48" s="33"/>
      <c r="K48" s="23">
        <f>IF(J49="","",IF(J49=L49,"△",IF(J49&gt;L49,"○",IF(J49&lt;L49,"●",IF))))</f>
      </c>
      <c r="L48" s="29"/>
      <c r="M48" s="33"/>
      <c r="N48" s="23">
        <f>IF(M49="","",IF(M49=O49,"△",IF(M49&gt;O49,"○",IF(M49&lt;O49,"●",IF))))</f>
      </c>
      <c r="O48" s="29"/>
      <c r="P48" s="33"/>
      <c r="Q48" s="23">
        <f>IF(P49="","",IF(P49=R49,"△",IF(P49&gt;R49,"○",IF(P49&lt;R49,"●",IF))))</f>
      </c>
      <c r="R48" s="29"/>
      <c r="S48" s="33"/>
      <c r="T48" s="23">
        <f>IF(S49="","",IF(S49=U49,"△",IF(S49&gt;U49,"○",IF(S49&lt;U49,"●",IF))))</f>
      </c>
      <c r="U48" s="29"/>
      <c r="V48" s="33"/>
      <c r="W48" s="23">
        <f>IF(V49="","",IF(V49=X49,"△",IF(V49&gt;X49,"○",IF(V49&lt;X49,"●",IF))))</f>
      </c>
      <c r="X48" s="29"/>
      <c r="Y48" s="33"/>
      <c r="Z48" s="23">
        <f>IF(Y49="","",IF(Y49=AA49,"△",IF(Y49&gt;AA49,"○",IF(Y49&lt;AA49,"●",IF))))</f>
      </c>
      <c r="AA48" s="29"/>
      <c r="AB48" s="88"/>
      <c r="AC48" s="71"/>
      <c r="AD48" s="72"/>
      <c r="AE48" s="33"/>
      <c r="AF48" s="23">
        <f>IF(AE49="","",IF(AE49=AG49,"△",IF(AE49&gt;AG49,"○",IF(AE49&lt;AG49,"●",IF))))</f>
      </c>
      <c r="AG48" s="44"/>
      <c r="AH48" s="407">
        <f>COUNTIF(D48:AG48,"○")</f>
        <v>0</v>
      </c>
      <c r="AI48" s="407">
        <f>COUNTIF(D48:AG48,"●")</f>
        <v>0</v>
      </c>
      <c r="AJ48" s="498">
        <f>COUNTIF(E48:AG48,"△")+COUNTIF(E48:AG48,"▲")</f>
        <v>0</v>
      </c>
      <c r="AK48" s="500">
        <f>SUM(D49,G49,J49,M49,P49,S49,V49,AB49,AE49,Y49)</f>
        <v>0</v>
      </c>
      <c r="AL48" s="498">
        <f>SUM(F49,I49,L49,O49,R49,U49,X49,AD49,AG49,AA49)</f>
        <v>0</v>
      </c>
      <c r="AM48" s="502">
        <f>(AH48*3)+(AJ48*1)</f>
        <v>0</v>
      </c>
      <c r="AN48" s="490">
        <f>RANK(AM48,$AM$32:AM$51)</f>
        <v>1</v>
      </c>
      <c r="AO48" s="492" t="s">
        <v>49</v>
      </c>
      <c r="AP48" s="407">
        <f>AK48-AL48</f>
        <v>0</v>
      </c>
      <c r="AQ48" s="401">
        <f>RANK(AP48,$AP$32:AP$50)</f>
        <v>1</v>
      </c>
      <c r="AR48" s="413" t="s">
        <v>49</v>
      </c>
      <c r="AS48" s="373"/>
      <c r="AT48" s="369">
        <f>AM48/10</f>
        <v>0</v>
      </c>
    </row>
    <row r="49" spans="2:46" ht="19.5" customHeight="1">
      <c r="B49" s="508"/>
      <c r="C49" s="51" t="s">
        <v>9</v>
      </c>
      <c r="D49" s="73">
        <f>AD33</f>
      </c>
      <c r="E49" s="27" t="s">
        <v>43</v>
      </c>
      <c r="F49" s="34">
        <f>AB33</f>
      </c>
      <c r="G49" s="76">
        <f>AD35</f>
      </c>
      <c r="H49" s="27" t="s">
        <v>43</v>
      </c>
      <c r="I49" s="34">
        <f>AB35</f>
      </c>
      <c r="J49" s="76">
        <f>AD37</f>
      </c>
      <c r="K49" s="27" t="s">
        <v>43</v>
      </c>
      <c r="L49" s="34">
        <f>AB37</f>
      </c>
      <c r="M49" s="76">
        <f>AD39</f>
      </c>
      <c r="N49" s="27" t="s">
        <v>43</v>
      </c>
      <c r="O49" s="34">
        <f>AB39</f>
      </c>
      <c r="P49" s="76">
        <f>AD41</f>
      </c>
      <c r="Q49" s="27" t="s">
        <v>43</v>
      </c>
      <c r="R49" s="34">
        <f>AB41</f>
      </c>
      <c r="S49" s="76">
        <f>AD43</f>
      </c>
      <c r="T49" s="27" t="s">
        <v>43</v>
      </c>
      <c r="U49" s="34">
        <f>AB43</f>
      </c>
      <c r="V49" s="76">
        <f>AD45</f>
      </c>
      <c r="W49" s="27" t="s">
        <v>43</v>
      </c>
      <c r="X49" s="34">
        <f>AB45</f>
      </c>
      <c r="Y49" s="76">
        <f>AD47</f>
      </c>
      <c r="Z49" s="27" t="s">
        <v>43</v>
      </c>
      <c r="AA49" s="34">
        <f>AB47</f>
      </c>
      <c r="AB49" s="74"/>
      <c r="AC49" s="68"/>
      <c r="AD49" s="87"/>
      <c r="AE49" s="26">
        <f>IF(AL8="","",AL8)</f>
      </c>
      <c r="AF49" s="69" t="s">
        <v>43</v>
      </c>
      <c r="AG49" s="43">
        <f>IF(AP8="","",AP8)</f>
      </c>
      <c r="AH49" s="408"/>
      <c r="AI49" s="408"/>
      <c r="AJ49" s="506"/>
      <c r="AK49" s="509"/>
      <c r="AL49" s="506"/>
      <c r="AM49" s="502"/>
      <c r="AN49" s="490"/>
      <c r="AO49" s="492"/>
      <c r="AP49" s="408"/>
      <c r="AQ49" s="401"/>
      <c r="AR49" s="414"/>
      <c r="AS49" s="374"/>
      <c r="AT49" s="369"/>
    </row>
    <row r="50" spans="2:46" ht="19.5" customHeight="1">
      <c r="B50" s="494" t="str">
        <f>S27</f>
        <v>宗方</v>
      </c>
      <c r="C50" s="52" t="s">
        <v>8</v>
      </c>
      <c r="D50" s="70"/>
      <c r="E50" s="23">
        <f>IF(D51="","",IF(D51=F51,"△",IF(D51&gt;F51,"○",IF(D51&lt;F51,"●",IF))))</f>
      </c>
      <c r="F50" s="29"/>
      <c r="G50" s="33"/>
      <c r="H50" s="23">
        <f>IF(G51="","",IF(G51=I51,"△",IF(G51&gt;I51,"○",IF(G51&lt;I51,"●",IF))))</f>
      </c>
      <c r="I50" s="29"/>
      <c r="J50" s="33"/>
      <c r="K50" s="23">
        <f>IF(J51="","",IF(J51=L51,"△",IF(J51&gt;L51,"○",IF(J51&lt;L51,"●",IF))))</f>
      </c>
      <c r="L50" s="29"/>
      <c r="M50" s="33"/>
      <c r="N50" s="23">
        <f>IF(M51="","",IF(M51=O51,"△",IF(M51&gt;O51,"○",IF(M51&lt;O51,"●",IF))))</f>
      </c>
      <c r="O50" s="29"/>
      <c r="P50" s="33"/>
      <c r="Q50" s="23">
        <f>IF(P51="","",IF(P51=R51,"△",IF(P51&gt;R51,"○",IF(P51&lt;R51,"●",IF))))</f>
      </c>
      <c r="R50" s="29"/>
      <c r="S50" s="33"/>
      <c r="T50" s="23">
        <f>IF(S51="","",IF(S51=U51,"△",IF(S51&gt;U51,"○",IF(S51&lt;U51,"●",IF))))</f>
      </c>
      <c r="U50" s="29"/>
      <c r="V50" s="33"/>
      <c r="W50" s="23">
        <f>IF(V51="","",IF(V51=X51,"△",IF(V51&gt;X51,"○",IF(V51&lt;X51,"●",IF))))</f>
      </c>
      <c r="X50" s="29"/>
      <c r="Y50" s="33"/>
      <c r="Z50" s="23">
        <f>IF(Y51="","",IF(Y51=AA51,"△",IF(Y51&gt;AA51,"○",IF(Y51&lt;AA51,"●",IF))))</f>
      </c>
      <c r="AA50" s="29"/>
      <c r="AB50" s="33"/>
      <c r="AC50" s="23">
        <f>IF(AB51="","",IF(AB51=AD51,"△",IF(AB51&gt;AD51,"○",IF(AB51&lt;AD51,"●",IF))))</f>
      </c>
      <c r="AD50" s="29"/>
      <c r="AE50" s="88"/>
      <c r="AF50" s="71"/>
      <c r="AG50" s="81"/>
      <c r="AH50" s="496">
        <f>COUNTIF(D50:AG50,"○")</f>
        <v>0</v>
      </c>
      <c r="AI50" s="407">
        <f>COUNTIF(D50:AG50,"●")</f>
        <v>0</v>
      </c>
      <c r="AJ50" s="498">
        <f>COUNTIF(E50:AG50,"△")+COUNTIF(E50:AG50,"▲")</f>
        <v>0</v>
      </c>
      <c r="AK50" s="500">
        <f>SUM(D51,G51,J51,M51,P51,S51,V51,AB51,AE51,Y51)</f>
        <v>0</v>
      </c>
      <c r="AL50" s="498">
        <f>SUM(F51,I51,L51,O51,R51,U51,X51,AD51,AG51,AA51)</f>
        <v>0</v>
      </c>
      <c r="AM50" s="502">
        <f>(AH50*3)+(AJ50*1)</f>
        <v>0</v>
      </c>
      <c r="AN50" s="490">
        <f>RANK(AM50,$AM$32:AM$51)</f>
        <v>1</v>
      </c>
      <c r="AO50" s="492" t="s">
        <v>49</v>
      </c>
      <c r="AP50" s="407">
        <f>AK50-AL50</f>
        <v>0</v>
      </c>
      <c r="AQ50" s="401">
        <f>RANK(AP50,$AP$32:AP$50)</f>
        <v>1</v>
      </c>
      <c r="AR50" s="413" t="s">
        <v>49</v>
      </c>
      <c r="AS50" s="373"/>
      <c r="AT50" s="369">
        <f>AM50/10</f>
        <v>0</v>
      </c>
    </row>
    <row r="51" spans="2:46" ht="19.5" customHeight="1" thickBot="1">
      <c r="B51" s="495"/>
      <c r="C51" s="53" t="s">
        <v>9</v>
      </c>
      <c r="D51" s="82">
        <f>AG33</f>
      </c>
      <c r="E51" s="55" t="s">
        <v>43</v>
      </c>
      <c r="F51" s="56">
        <f>AE33</f>
      </c>
      <c r="G51" s="83">
        <f>AG35</f>
      </c>
      <c r="H51" s="55" t="s">
        <v>43</v>
      </c>
      <c r="I51" s="56">
        <f>AE35</f>
      </c>
      <c r="J51" s="83">
        <f>AG37</f>
      </c>
      <c r="K51" s="55" t="s">
        <v>43</v>
      </c>
      <c r="L51" s="56">
        <f>AE37</f>
      </c>
      <c r="M51" s="83">
        <f>AG39</f>
      </c>
      <c r="N51" s="55" t="s">
        <v>43</v>
      </c>
      <c r="O51" s="56">
        <f>AE39</f>
      </c>
      <c r="P51" s="83">
        <f>AG41</f>
      </c>
      <c r="Q51" s="55" t="s">
        <v>43</v>
      </c>
      <c r="R51" s="56">
        <f>AE41</f>
      </c>
      <c r="S51" s="83">
        <f>AG43</f>
      </c>
      <c r="T51" s="55" t="s">
        <v>43</v>
      </c>
      <c r="U51" s="56">
        <f>AE43</f>
      </c>
      <c r="V51" s="83">
        <f>AG45</f>
      </c>
      <c r="W51" s="55" t="s">
        <v>43</v>
      </c>
      <c r="X51" s="56">
        <f>AE45</f>
      </c>
      <c r="Y51" s="83">
        <f>AG47</f>
      </c>
      <c r="Z51" s="55" t="s">
        <v>43</v>
      </c>
      <c r="AA51" s="56">
        <f>AE47</f>
      </c>
      <c r="AB51" s="83">
        <f>AG49</f>
      </c>
      <c r="AC51" s="55" t="s">
        <v>43</v>
      </c>
      <c r="AD51" s="56">
        <f>AE49</f>
      </c>
      <c r="AE51" s="84"/>
      <c r="AF51" s="85"/>
      <c r="AG51" s="89"/>
      <c r="AH51" s="497"/>
      <c r="AI51" s="392"/>
      <c r="AJ51" s="499"/>
      <c r="AK51" s="501"/>
      <c r="AL51" s="499"/>
      <c r="AM51" s="503"/>
      <c r="AN51" s="504"/>
      <c r="AO51" s="505"/>
      <c r="AP51" s="392"/>
      <c r="AQ51" s="402"/>
      <c r="AR51" s="398"/>
      <c r="AS51" s="488"/>
      <c r="AT51" s="372"/>
    </row>
  </sheetData>
  <sheetProtection/>
  <mergeCells count="411">
    <mergeCell ref="AI1:AO2"/>
    <mergeCell ref="AA1:AG2"/>
    <mergeCell ref="H4:I4"/>
    <mergeCell ref="J4:P4"/>
    <mergeCell ref="Q4:W4"/>
    <mergeCell ref="X4:AD4"/>
    <mergeCell ref="AE4:AK4"/>
    <mergeCell ref="AP6:AR6"/>
    <mergeCell ref="J6:L6"/>
    <mergeCell ref="N6:P6"/>
    <mergeCell ref="Q6:S6"/>
    <mergeCell ref="U6:W6"/>
    <mergeCell ref="X6:Z6"/>
    <mergeCell ref="AB6:AD6"/>
    <mergeCell ref="AL6:AN6"/>
    <mergeCell ref="AE8:AG8"/>
    <mergeCell ref="AI8:AK8"/>
    <mergeCell ref="AL8:AN8"/>
    <mergeCell ref="AL4:AR4"/>
    <mergeCell ref="H5:I5"/>
    <mergeCell ref="J5:L5"/>
    <mergeCell ref="X5:Z5"/>
    <mergeCell ref="AB5:AD5"/>
    <mergeCell ref="AE6:AG6"/>
    <mergeCell ref="AI6:AK6"/>
    <mergeCell ref="AE5:AG5"/>
    <mergeCell ref="AI5:AK5"/>
    <mergeCell ref="AL5:AN5"/>
    <mergeCell ref="AP5:AR5"/>
    <mergeCell ref="N5:P5"/>
    <mergeCell ref="Q5:S5"/>
    <mergeCell ref="U5:W5"/>
    <mergeCell ref="AP8:AR8"/>
    <mergeCell ref="X8:Z8"/>
    <mergeCell ref="X7:Z7"/>
    <mergeCell ref="AB7:AD7"/>
    <mergeCell ref="AE7:AG7"/>
    <mergeCell ref="H7:I7"/>
    <mergeCell ref="J7:L7"/>
    <mergeCell ref="N7:P7"/>
    <mergeCell ref="Q7:S7"/>
    <mergeCell ref="U7:W7"/>
    <mergeCell ref="AB10:AD10"/>
    <mergeCell ref="N10:P10"/>
    <mergeCell ref="J10:L10"/>
    <mergeCell ref="H6:I6"/>
    <mergeCell ref="J8:L8"/>
    <mergeCell ref="N8:P8"/>
    <mergeCell ref="Q8:S8"/>
    <mergeCell ref="U8:W8"/>
    <mergeCell ref="AB8:AD8"/>
    <mergeCell ref="Q9:S9"/>
    <mergeCell ref="AI7:AK7"/>
    <mergeCell ref="AL7:AN7"/>
    <mergeCell ref="AP7:AR7"/>
    <mergeCell ref="H8:I8"/>
    <mergeCell ref="N12:P12"/>
    <mergeCell ref="Q12:S12"/>
    <mergeCell ref="U12:W12"/>
    <mergeCell ref="X12:Z12"/>
    <mergeCell ref="J12:L12"/>
    <mergeCell ref="N9:P9"/>
    <mergeCell ref="U9:W9"/>
    <mergeCell ref="AP9:AR9"/>
    <mergeCell ref="H11:I11"/>
    <mergeCell ref="J11:L11"/>
    <mergeCell ref="H9:I9"/>
    <mergeCell ref="J9:L9"/>
    <mergeCell ref="H10:I10"/>
    <mergeCell ref="Q10:S10"/>
    <mergeCell ref="U10:W10"/>
    <mergeCell ref="AI10:AK10"/>
    <mergeCell ref="H12:I12"/>
    <mergeCell ref="N11:P11"/>
    <mergeCell ref="Q11:S11"/>
    <mergeCell ref="U11:W11"/>
    <mergeCell ref="AL9:AN9"/>
    <mergeCell ref="AL10:AN10"/>
    <mergeCell ref="AB9:AD9"/>
    <mergeCell ref="AE9:AG9"/>
    <mergeCell ref="AI9:AK9"/>
    <mergeCell ref="X9:Z9"/>
    <mergeCell ref="AB12:AD12"/>
    <mergeCell ref="AP14:AR14"/>
    <mergeCell ref="Q14:S14"/>
    <mergeCell ref="U14:W14"/>
    <mergeCell ref="X14:Z14"/>
    <mergeCell ref="AB14:AD14"/>
    <mergeCell ref="AE14:AG14"/>
    <mergeCell ref="AI14:AK14"/>
    <mergeCell ref="AL14:AN14"/>
    <mergeCell ref="X10:Z10"/>
    <mergeCell ref="AE12:AG12"/>
    <mergeCell ref="AP10:AR10"/>
    <mergeCell ref="X11:Z11"/>
    <mergeCell ref="AB11:AD11"/>
    <mergeCell ref="AE11:AG11"/>
    <mergeCell ref="AI11:AK11"/>
    <mergeCell ref="AL11:AN11"/>
    <mergeCell ref="AP11:AR11"/>
    <mergeCell ref="AI12:AK12"/>
    <mergeCell ref="AE10:AG10"/>
    <mergeCell ref="H16:I16"/>
    <mergeCell ref="J14:L14"/>
    <mergeCell ref="J16:L16"/>
    <mergeCell ref="AL12:AN12"/>
    <mergeCell ref="AP12:AR12"/>
    <mergeCell ref="N13:P13"/>
    <mergeCell ref="Q13:S13"/>
    <mergeCell ref="U13:W13"/>
    <mergeCell ref="AP13:AR13"/>
    <mergeCell ref="X15:Z15"/>
    <mergeCell ref="H15:I15"/>
    <mergeCell ref="J15:L15"/>
    <mergeCell ref="H13:I13"/>
    <mergeCell ref="J13:L13"/>
    <mergeCell ref="H14:I14"/>
    <mergeCell ref="AE16:AG16"/>
    <mergeCell ref="N15:P15"/>
    <mergeCell ref="Q15:S15"/>
    <mergeCell ref="U15:W15"/>
    <mergeCell ref="AL13:AN13"/>
    <mergeCell ref="AB13:AD13"/>
    <mergeCell ref="AE13:AG13"/>
    <mergeCell ref="AI13:AK13"/>
    <mergeCell ref="X13:Z13"/>
    <mergeCell ref="N14:P14"/>
    <mergeCell ref="H18:I18"/>
    <mergeCell ref="AB15:AD15"/>
    <mergeCell ref="AE15:AG15"/>
    <mergeCell ref="AI15:AK15"/>
    <mergeCell ref="AL15:AN15"/>
    <mergeCell ref="AP15:AR15"/>
    <mergeCell ref="AL16:AN16"/>
    <mergeCell ref="AP16:AR16"/>
    <mergeCell ref="AI16:AK16"/>
    <mergeCell ref="AB16:AD16"/>
    <mergeCell ref="H17:I17"/>
    <mergeCell ref="J17:L17"/>
    <mergeCell ref="U17:W17"/>
    <mergeCell ref="X17:Z17"/>
    <mergeCell ref="N17:P17"/>
    <mergeCell ref="Q17:S17"/>
    <mergeCell ref="N16:P16"/>
    <mergeCell ref="X18:Z18"/>
    <mergeCell ref="J18:L18"/>
    <mergeCell ref="N18:P18"/>
    <mergeCell ref="Q18:S18"/>
    <mergeCell ref="U18:W18"/>
    <mergeCell ref="Q16:S16"/>
    <mergeCell ref="U16:W16"/>
    <mergeCell ref="X16:Z16"/>
    <mergeCell ref="H19:I19"/>
    <mergeCell ref="J19:L19"/>
    <mergeCell ref="N19:P19"/>
    <mergeCell ref="Q19:S19"/>
    <mergeCell ref="H20:I20"/>
    <mergeCell ref="J20:L20"/>
    <mergeCell ref="N20:P20"/>
    <mergeCell ref="Q20:S20"/>
    <mergeCell ref="AB18:AD18"/>
    <mergeCell ref="AE18:AG18"/>
    <mergeCell ref="AI18:AK18"/>
    <mergeCell ref="AB17:AD17"/>
    <mergeCell ref="AE17:AG17"/>
    <mergeCell ref="AI17:AK17"/>
    <mergeCell ref="U20:W20"/>
    <mergeCell ref="X20:Z20"/>
    <mergeCell ref="AB20:AD20"/>
    <mergeCell ref="AE20:AG20"/>
    <mergeCell ref="AI20:AK20"/>
    <mergeCell ref="AL20:AN20"/>
    <mergeCell ref="AI19:AK19"/>
    <mergeCell ref="AL19:AN19"/>
    <mergeCell ref="AP19:AR19"/>
    <mergeCell ref="AL17:AN17"/>
    <mergeCell ref="AP17:AR17"/>
    <mergeCell ref="AL18:AN18"/>
    <mergeCell ref="AP18:AR18"/>
    <mergeCell ref="U19:W19"/>
    <mergeCell ref="X19:Z19"/>
    <mergeCell ref="AL21:AN21"/>
    <mergeCell ref="AP21:AR21"/>
    <mergeCell ref="N21:P21"/>
    <mergeCell ref="Q21:S21"/>
    <mergeCell ref="U21:W21"/>
    <mergeCell ref="AP20:AR20"/>
    <mergeCell ref="AB19:AD19"/>
    <mergeCell ref="AE19:AG19"/>
    <mergeCell ref="H23:I23"/>
    <mergeCell ref="J23:L23"/>
    <mergeCell ref="H22:I22"/>
    <mergeCell ref="X22:Z22"/>
    <mergeCell ref="H24:I24"/>
    <mergeCell ref="N23:P23"/>
    <mergeCell ref="Q23:S23"/>
    <mergeCell ref="U23:W23"/>
    <mergeCell ref="U24:W24"/>
    <mergeCell ref="X24:Z24"/>
    <mergeCell ref="AB22:AD22"/>
    <mergeCell ref="AE22:AG22"/>
    <mergeCell ref="AI22:AK22"/>
    <mergeCell ref="AL22:AN22"/>
    <mergeCell ref="AP22:AR22"/>
    <mergeCell ref="J22:L22"/>
    <mergeCell ref="N22:P22"/>
    <mergeCell ref="Q22:S22"/>
    <mergeCell ref="U22:W22"/>
    <mergeCell ref="AP24:AR24"/>
    <mergeCell ref="AE24:AG24"/>
    <mergeCell ref="AI24:AK24"/>
    <mergeCell ref="AL24:AN24"/>
    <mergeCell ref="AI21:AK21"/>
    <mergeCell ref="H21:I21"/>
    <mergeCell ref="J21:L21"/>
    <mergeCell ref="X21:Z21"/>
    <mergeCell ref="AB21:AD21"/>
    <mergeCell ref="AE21:AG21"/>
    <mergeCell ref="AI23:AK23"/>
    <mergeCell ref="AL23:AN23"/>
    <mergeCell ref="AP23:AR23"/>
    <mergeCell ref="X23:Z23"/>
    <mergeCell ref="AB23:AD23"/>
    <mergeCell ref="AE23:AG23"/>
    <mergeCell ref="J24:L24"/>
    <mergeCell ref="N24:P24"/>
    <mergeCell ref="Q24:S24"/>
    <mergeCell ref="AB24:AD24"/>
    <mergeCell ref="P26:Q26"/>
    <mergeCell ref="AB31:AD31"/>
    <mergeCell ref="S26:T26"/>
    <mergeCell ref="S27:T27"/>
    <mergeCell ref="Y31:AA31"/>
    <mergeCell ref="G27:H27"/>
    <mergeCell ref="J27:K27"/>
    <mergeCell ref="M27:N27"/>
    <mergeCell ref="P27:Q27"/>
    <mergeCell ref="G26:H26"/>
    <mergeCell ref="J26:K26"/>
    <mergeCell ref="M26:N26"/>
    <mergeCell ref="AM32:AM33"/>
    <mergeCell ref="AE31:AG31"/>
    <mergeCell ref="B32:B33"/>
    <mergeCell ref="D31:F31"/>
    <mergeCell ref="G31:I31"/>
    <mergeCell ref="J31:L31"/>
    <mergeCell ref="M31:O31"/>
    <mergeCell ref="P31:R31"/>
    <mergeCell ref="S31:U31"/>
    <mergeCell ref="V31:X31"/>
    <mergeCell ref="AK34:AK35"/>
    <mergeCell ref="AL34:AL35"/>
    <mergeCell ref="AH32:AH33"/>
    <mergeCell ref="AI32:AI33"/>
    <mergeCell ref="AJ32:AJ33"/>
    <mergeCell ref="AK32:AK33"/>
    <mergeCell ref="AL32:AL33"/>
    <mergeCell ref="AO34:AO35"/>
    <mergeCell ref="AP34:AP35"/>
    <mergeCell ref="AQ34:AQ35"/>
    <mergeCell ref="B36:B37"/>
    <mergeCell ref="AH36:AH37"/>
    <mergeCell ref="AI36:AI37"/>
    <mergeCell ref="AJ36:AJ37"/>
    <mergeCell ref="AK36:AK37"/>
    <mergeCell ref="AL36:AL37"/>
    <mergeCell ref="B34:B35"/>
    <mergeCell ref="B38:B39"/>
    <mergeCell ref="AH38:AH39"/>
    <mergeCell ref="AI38:AI39"/>
    <mergeCell ref="AJ38:AJ39"/>
    <mergeCell ref="AK38:AK39"/>
    <mergeCell ref="AN34:AN35"/>
    <mergeCell ref="AM34:AM35"/>
    <mergeCell ref="AH34:AH35"/>
    <mergeCell ref="AI34:AI35"/>
    <mergeCell ref="AJ34:AJ35"/>
    <mergeCell ref="AQ38:AQ39"/>
    <mergeCell ref="AM36:AM37"/>
    <mergeCell ref="AN36:AN37"/>
    <mergeCell ref="AO36:AO37"/>
    <mergeCell ref="AP36:AP37"/>
    <mergeCell ref="AQ36:AQ37"/>
    <mergeCell ref="AL40:AL41"/>
    <mergeCell ref="AL38:AL39"/>
    <mergeCell ref="AM38:AM39"/>
    <mergeCell ref="AN38:AN39"/>
    <mergeCell ref="AO38:AO39"/>
    <mergeCell ref="AP38:AP39"/>
    <mergeCell ref="B42:B43"/>
    <mergeCell ref="AH42:AH43"/>
    <mergeCell ref="AI42:AI43"/>
    <mergeCell ref="AJ42:AJ43"/>
    <mergeCell ref="AK42:AK43"/>
    <mergeCell ref="B40:B41"/>
    <mergeCell ref="AH40:AH41"/>
    <mergeCell ref="AI40:AI41"/>
    <mergeCell ref="AJ40:AJ41"/>
    <mergeCell ref="AK40:AK41"/>
    <mergeCell ref="AQ42:AQ43"/>
    <mergeCell ref="AM40:AM41"/>
    <mergeCell ref="AN40:AN41"/>
    <mergeCell ref="AO40:AO41"/>
    <mergeCell ref="AP40:AP41"/>
    <mergeCell ref="AQ40:AQ41"/>
    <mergeCell ref="AM42:AM43"/>
    <mergeCell ref="AL42:AL43"/>
    <mergeCell ref="AN42:AN43"/>
    <mergeCell ref="AO42:AO43"/>
    <mergeCell ref="AP42:AP43"/>
    <mergeCell ref="AN44:AN45"/>
    <mergeCell ref="AO44:AO45"/>
    <mergeCell ref="AP44:AP45"/>
    <mergeCell ref="AQ44:AQ45"/>
    <mergeCell ref="B46:B47"/>
    <mergeCell ref="AH46:AH47"/>
    <mergeCell ref="AI46:AI47"/>
    <mergeCell ref="AJ46:AJ47"/>
    <mergeCell ref="AK46:AK47"/>
    <mergeCell ref="B44:B45"/>
    <mergeCell ref="AL44:AL45"/>
    <mergeCell ref="AL46:AL47"/>
    <mergeCell ref="B48:B49"/>
    <mergeCell ref="AH48:AH49"/>
    <mergeCell ref="AI48:AI49"/>
    <mergeCell ref="AJ48:AJ49"/>
    <mergeCell ref="AK48:AK49"/>
    <mergeCell ref="AM44:AM45"/>
    <mergeCell ref="AH44:AH45"/>
    <mergeCell ref="AI44:AI45"/>
    <mergeCell ref="AJ44:AJ45"/>
    <mergeCell ref="AK44:AK45"/>
    <mergeCell ref="AQ48:AQ49"/>
    <mergeCell ref="AM46:AM47"/>
    <mergeCell ref="AN46:AN47"/>
    <mergeCell ref="AO46:AO47"/>
    <mergeCell ref="AP46:AP47"/>
    <mergeCell ref="AQ46:AQ47"/>
    <mergeCell ref="AM50:AM51"/>
    <mergeCell ref="AN50:AN51"/>
    <mergeCell ref="AO50:AO51"/>
    <mergeCell ref="AP50:AP51"/>
    <mergeCell ref="AL48:AL49"/>
    <mergeCell ref="AM48:AM49"/>
    <mergeCell ref="AN48:AN49"/>
    <mergeCell ref="AO48:AO49"/>
    <mergeCell ref="AP48:AP49"/>
    <mergeCell ref="AL50:AL51"/>
    <mergeCell ref="AN32:AN33"/>
    <mergeCell ref="AO32:AO33"/>
    <mergeCell ref="AP32:AP33"/>
    <mergeCell ref="AQ32:AQ33"/>
    <mergeCell ref="B50:B51"/>
    <mergeCell ref="AH50:AH51"/>
    <mergeCell ref="AI50:AI51"/>
    <mergeCell ref="AJ50:AJ51"/>
    <mergeCell ref="AK50:AK51"/>
    <mergeCell ref="AQ50:AQ51"/>
    <mergeCell ref="AR34:AR35"/>
    <mergeCell ref="AS34:AS35"/>
    <mergeCell ref="AS36:AS37"/>
    <mergeCell ref="AR38:AR39"/>
    <mergeCell ref="AS38:AS39"/>
    <mergeCell ref="AR40:AR41"/>
    <mergeCell ref="AS40:AS41"/>
    <mergeCell ref="AR36:AR37"/>
    <mergeCell ref="AR42:AR43"/>
    <mergeCell ref="AS42:AS43"/>
    <mergeCell ref="AS44:AS45"/>
    <mergeCell ref="AR50:AR51"/>
    <mergeCell ref="AS50:AS51"/>
    <mergeCell ref="AR46:AR47"/>
    <mergeCell ref="AS46:AS47"/>
    <mergeCell ref="AR48:AR49"/>
    <mergeCell ref="AS48:AS49"/>
    <mergeCell ref="AR44:AR45"/>
    <mergeCell ref="AT34:AT35"/>
    <mergeCell ref="AT36:AT37"/>
    <mergeCell ref="AT38:AT39"/>
    <mergeCell ref="AT48:AT49"/>
    <mergeCell ref="AT50:AT51"/>
    <mergeCell ref="AT40:AT41"/>
    <mergeCell ref="AT42:AT43"/>
    <mergeCell ref="AT44:AT45"/>
    <mergeCell ref="AT46:AT47"/>
    <mergeCell ref="C12:G12"/>
    <mergeCell ref="C13:G13"/>
    <mergeCell ref="C14:G14"/>
    <mergeCell ref="C9:G9"/>
    <mergeCell ref="C10:G10"/>
    <mergeCell ref="AT32:AT33"/>
    <mergeCell ref="AN31:AO31"/>
    <mergeCell ref="AQ31:AR31"/>
    <mergeCell ref="AR32:AR33"/>
    <mergeCell ref="AS32:AS33"/>
    <mergeCell ref="C4:G4"/>
    <mergeCell ref="C5:G5"/>
    <mergeCell ref="C6:G6"/>
    <mergeCell ref="C7:G7"/>
    <mergeCell ref="C8:G8"/>
    <mergeCell ref="C11:G11"/>
    <mergeCell ref="C21:G21"/>
    <mergeCell ref="C22:G22"/>
    <mergeCell ref="C23:G23"/>
    <mergeCell ref="C24:G24"/>
    <mergeCell ref="C15:G15"/>
    <mergeCell ref="C16:G16"/>
    <mergeCell ref="C17:G17"/>
    <mergeCell ref="C18:G18"/>
    <mergeCell ref="C19:G19"/>
    <mergeCell ref="C20:G2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1"/>
  <sheetViews>
    <sheetView showGridLines="0" zoomScale="85" zoomScaleNormal="85" zoomScaleSheetLayoutView="100" zoomScalePageLayoutView="0" workbookViewId="0" topLeftCell="A1">
      <selection activeCell="K2" sqref="K2"/>
    </sheetView>
  </sheetViews>
  <sheetFormatPr defaultColWidth="13.00390625" defaultRowHeight="13.5"/>
  <cols>
    <col min="1" max="1" width="12.625" style="6" customWidth="1"/>
    <col min="2" max="2" width="20.625" style="5" customWidth="1"/>
    <col min="3" max="3" width="8.875" style="5" customWidth="1"/>
    <col min="4" max="4" width="3.625" style="5" customWidth="1"/>
    <col min="5" max="6" width="8.875" style="5" customWidth="1"/>
    <col min="7" max="7" width="3.625" style="5" customWidth="1"/>
    <col min="8" max="9" width="8.875" style="5" customWidth="1"/>
    <col min="10" max="10" width="3.625" style="5" customWidth="1"/>
    <col min="11" max="12" width="8.875" style="5" customWidth="1"/>
    <col min="13" max="13" width="3.625" style="5" customWidth="1"/>
    <col min="14" max="15" width="8.875" style="5" customWidth="1"/>
    <col min="16" max="16" width="3.625" style="5" customWidth="1"/>
    <col min="17" max="17" width="8.875" style="5" customWidth="1"/>
    <col min="18" max="16384" width="13.00390625" style="5" customWidth="1"/>
  </cols>
  <sheetData>
    <row r="1" spans="1:17" s="4" customFormat="1" ht="39.75" customHeight="1" thickBot="1">
      <c r="A1" s="137" t="str">
        <f>'組合せ (前期)'!A1</f>
        <v>&lt;2016年度&gt; こくみん共済U-12サッカーリーグin大分地区</v>
      </c>
      <c r="B1" s="2"/>
      <c r="C1" s="3"/>
      <c r="D1" s="3"/>
      <c r="E1" s="3"/>
      <c r="F1" s="3"/>
      <c r="K1" s="353" t="s">
        <v>346</v>
      </c>
      <c r="L1" s="354"/>
      <c r="M1" s="355"/>
      <c r="O1" s="351" t="s">
        <v>343</v>
      </c>
      <c r="P1" s="460"/>
      <c r="Q1" s="352"/>
    </row>
    <row r="2" spans="1:20" ht="39.75" customHeight="1" thickBot="1">
      <c r="A2" s="9" t="s">
        <v>15</v>
      </c>
      <c r="B2" s="124">
        <f>'組合せ (前期)'!B17</f>
        <v>0</v>
      </c>
      <c r="C2" s="474">
        <f>'組合せ (前期)'!B18</f>
        <v>0</v>
      </c>
      <c r="D2" s="474"/>
      <c r="E2" s="474"/>
      <c r="K2" s="8"/>
      <c r="O2" s="459" t="s">
        <v>260</v>
      </c>
      <c r="P2" s="459"/>
      <c r="Q2" s="459"/>
      <c r="R2" s="143"/>
      <c r="S2" s="143"/>
      <c r="T2" s="143"/>
    </row>
    <row r="3" spans="1:17" ht="21.75" customHeight="1" thickBot="1">
      <c r="A3" s="214" t="s">
        <v>14</v>
      </c>
      <c r="B3" s="215" t="s">
        <v>11</v>
      </c>
      <c r="C3" s="473" t="s">
        <v>16</v>
      </c>
      <c r="D3" s="473"/>
      <c r="E3" s="473"/>
      <c r="F3" s="467" t="s">
        <v>51</v>
      </c>
      <c r="G3" s="468"/>
      <c r="H3" s="469"/>
      <c r="I3" s="467" t="s">
        <v>52</v>
      </c>
      <c r="J3" s="468"/>
      <c r="K3" s="469"/>
      <c r="L3" s="467" t="s">
        <v>53</v>
      </c>
      <c r="M3" s="468"/>
      <c r="N3" s="469"/>
      <c r="O3" s="467" t="s">
        <v>54</v>
      </c>
      <c r="P3" s="468"/>
      <c r="Q3" s="470"/>
    </row>
    <row r="4" spans="1:22" ht="21.75" customHeight="1">
      <c r="A4" s="61" t="s">
        <v>331</v>
      </c>
      <c r="B4" s="216" t="s">
        <v>262</v>
      </c>
      <c r="C4" s="97" t="str">
        <f>E25</f>
        <v>カティオーラ大在</v>
      </c>
      <c r="D4" s="98" t="s">
        <v>17</v>
      </c>
      <c r="E4" s="99" t="str">
        <f>H25</f>
        <v>鴛野</v>
      </c>
      <c r="F4" s="97" t="str">
        <f>K25</f>
        <v>北郡坂ノ市</v>
      </c>
      <c r="G4" s="98" t="s">
        <v>17</v>
      </c>
      <c r="H4" s="99" t="str">
        <f>N25</f>
        <v>レガッテ</v>
      </c>
      <c r="I4" s="97" t="str">
        <f>Q25</f>
        <v>カティオーラ松岡</v>
      </c>
      <c r="J4" s="98" t="s">
        <v>17</v>
      </c>
      <c r="K4" s="99" t="str">
        <f>E25</f>
        <v>カティオーラ大在</v>
      </c>
      <c r="L4" s="97" t="str">
        <f>H25</f>
        <v>鴛野</v>
      </c>
      <c r="M4" s="98" t="s">
        <v>17</v>
      </c>
      <c r="N4" s="99" t="str">
        <f>K25</f>
        <v>北郡坂ノ市</v>
      </c>
      <c r="O4" s="97" t="str">
        <f>N25</f>
        <v>レガッテ</v>
      </c>
      <c r="P4" s="98" t="s">
        <v>17</v>
      </c>
      <c r="Q4" s="100" t="str">
        <f>Q25</f>
        <v>カティオーラ松岡</v>
      </c>
      <c r="S4" s="8"/>
      <c r="T4" s="8"/>
      <c r="U4" s="8"/>
      <c r="V4" s="8"/>
    </row>
    <row r="5" spans="1:22" ht="21.75" customHeight="1">
      <c r="A5" s="136">
        <v>42582</v>
      </c>
      <c r="B5" s="212" t="s">
        <v>261</v>
      </c>
      <c r="C5" s="461" t="str">
        <f>K25</f>
        <v>北郡坂ノ市</v>
      </c>
      <c r="D5" s="462"/>
      <c r="E5" s="471"/>
      <c r="F5" s="461" t="str">
        <f>E25</f>
        <v>カティオーラ大在</v>
      </c>
      <c r="G5" s="462"/>
      <c r="H5" s="471"/>
      <c r="I5" s="461" t="str">
        <f>N25</f>
        <v>レガッテ</v>
      </c>
      <c r="J5" s="462"/>
      <c r="K5" s="471"/>
      <c r="L5" s="461" t="str">
        <f>Q25</f>
        <v>カティオーラ松岡</v>
      </c>
      <c r="M5" s="462"/>
      <c r="N5" s="471"/>
      <c r="O5" s="461" t="str">
        <f>H25</f>
        <v>鴛野</v>
      </c>
      <c r="P5" s="462"/>
      <c r="Q5" s="463"/>
      <c r="S5" s="8"/>
      <c r="T5" s="8"/>
      <c r="U5" s="8"/>
      <c r="V5" s="8"/>
    </row>
    <row r="6" spans="1:17" ht="21.75" customHeight="1">
      <c r="A6" s="61" t="s">
        <v>132</v>
      </c>
      <c r="B6" s="217" t="s">
        <v>263</v>
      </c>
      <c r="C6" s="101" t="str">
        <f>E26</f>
        <v>タートルズA</v>
      </c>
      <c r="D6" s="102" t="s">
        <v>17</v>
      </c>
      <c r="E6" s="103" t="str">
        <f>H26</f>
        <v>南大分</v>
      </c>
      <c r="F6" s="101" t="str">
        <f>K26</f>
        <v>明野西</v>
      </c>
      <c r="G6" s="102" t="s">
        <v>17</v>
      </c>
      <c r="H6" s="103" t="str">
        <f>N26</f>
        <v>ブルーウイングA</v>
      </c>
      <c r="I6" s="101" t="str">
        <f>Q26</f>
        <v>明治</v>
      </c>
      <c r="J6" s="102" t="s">
        <v>17</v>
      </c>
      <c r="K6" s="103" t="str">
        <f>E26</f>
        <v>タートルズA</v>
      </c>
      <c r="L6" s="101" t="str">
        <f>H26</f>
        <v>南大分</v>
      </c>
      <c r="M6" s="102" t="s">
        <v>17</v>
      </c>
      <c r="N6" s="103" t="str">
        <f>K26</f>
        <v>明野西</v>
      </c>
      <c r="O6" s="101" t="str">
        <f>N26</f>
        <v>ブルーウイングA</v>
      </c>
      <c r="P6" s="102" t="s">
        <v>17</v>
      </c>
      <c r="Q6" s="104" t="str">
        <f>Q26</f>
        <v>明治</v>
      </c>
    </row>
    <row r="7" spans="1:17" ht="21.75" customHeight="1" thickBot="1">
      <c r="A7" s="7"/>
      <c r="B7" s="213" t="s">
        <v>264</v>
      </c>
      <c r="C7" s="464" t="str">
        <f>Q26</f>
        <v>明治</v>
      </c>
      <c r="D7" s="465"/>
      <c r="E7" s="472"/>
      <c r="F7" s="464" t="str">
        <f>E26</f>
        <v>タートルズA</v>
      </c>
      <c r="G7" s="465"/>
      <c r="H7" s="472"/>
      <c r="I7" s="464" t="str">
        <f>K26</f>
        <v>明野西</v>
      </c>
      <c r="J7" s="465"/>
      <c r="K7" s="472"/>
      <c r="L7" s="464" t="str">
        <f>N26</f>
        <v>ブルーウイングA</v>
      </c>
      <c r="M7" s="465"/>
      <c r="N7" s="472"/>
      <c r="O7" s="464" t="str">
        <f>H26</f>
        <v>南大分</v>
      </c>
      <c r="P7" s="465"/>
      <c r="Q7" s="466"/>
    </row>
    <row r="8" spans="1:17" ht="21.75" customHeight="1">
      <c r="A8" s="61" t="s">
        <v>332</v>
      </c>
      <c r="B8" s="216" t="s">
        <v>262</v>
      </c>
      <c r="C8" s="97" t="str">
        <f>Q25</f>
        <v>カティオーラ松岡</v>
      </c>
      <c r="D8" s="98" t="s">
        <v>17</v>
      </c>
      <c r="E8" s="99" t="str">
        <f>N26</f>
        <v>ブルーウイングA</v>
      </c>
      <c r="F8" s="97" t="str">
        <f>Q26</f>
        <v>明治</v>
      </c>
      <c r="G8" s="98" t="s">
        <v>17</v>
      </c>
      <c r="H8" s="99" t="str">
        <f>K26</f>
        <v>明野西</v>
      </c>
      <c r="I8" s="97" t="str">
        <f>K25</f>
        <v>北郡坂ノ市</v>
      </c>
      <c r="J8" s="98" t="s">
        <v>17</v>
      </c>
      <c r="K8" s="99" t="str">
        <f>N26</f>
        <v>ブルーウイングA</v>
      </c>
      <c r="L8" s="97"/>
      <c r="M8" s="98"/>
      <c r="N8" s="98"/>
      <c r="O8" s="98"/>
      <c r="P8" s="98"/>
      <c r="Q8" s="100"/>
    </row>
    <row r="9" spans="1:17" ht="21.75" customHeight="1">
      <c r="A9" s="136">
        <v>42589</v>
      </c>
      <c r="B9" s="212" t="s">
        <v>261</v>
      </c>
      <c r="C9" s="461" t="str">
        <f>Q26</f>
        <v>明治</v>
      </c>
      <c r="D9" s="462"/>
      <c r="E9" s="471"/>
      <c r="F9" s="461" t="str">
        <f>Q25</f>
        <v>カティオーラ松岡</v>
      </c>
      <c r="G9" s="462"/>
      <c r="H9" s="471"/>
      <c r="I9" s="461" t="str">
        <f>K26</f>
        <v>明野西</v>
      </c>
      <c r="J9" s="462"/>
      <c r="K9" s="471"/>
      <c r="L9" s="108"/>
      <c r="M9" s="109"/>
      <c r="N9" s="109"/>
      <c r="O9" s="109"/>
      <c r="P9" s="109"/>
      <c r="Q9" s="110"/>
    </row>
    <row r="10" spans="1:17" ht="21.75" customHeight="1">
      <c r="A10" s="61" t="s">
        <v>132</v>
      </c>
      <c r="B10" s="217" t="s">
        <v>263</v>
      </c>
      <c r="C10" s="101" t="str">
        <f>N25</f>
        <v>レガッテ</v>
      </c>
      <c r="D10" s="102" t="s">
        <v>17</v>
      </c>
      <c r="E10" s="103" t="str">
        <f>H26</f>
        <v>南大分</v>
      </c>
      <c r="F10" s="101" t="str">
        <f>H25</f>
        <v>鴛野</v>
      </c>
      <c r="G10" s="102" t="s">
        <v>17</v>
      </c>
      <c r="H10" s="103" t="str">
        <f>E26</f>
        <v>タートルズA</v>
      </c>
      <c r="I10" s="101" t="str">
        <f>N25</f>
        <v>レガッテ</v>
      </c>
      <c r="J10" s="102" t="s">
        <v>17</v>
      </c>
      <c r="K10" s="103" t="str">
        <f>E25</f>
        <v>カティオーラ大在</v>
      </c>
      <c r="L10" s="108"/>
      <c r="M10" s="109"/>
      <c r="N10" s="109"/>
      <c r="O10" s="109"/>
      <c r="P10" s="109"/>
      <c r="Q10" s="110"/>
    </row>
    <row r="11" spans="1:17" ht="21.75" customHeight="1" thickBot="1">
      <c r="A11" s="7"/>
      <c r="B11" s="213" t="s">
        <v>264</v>
      </c>
      <c r="C11" s="464" t="str">
        <f>H25</f>
        <v>鴛野</v>
      </c>
      <c r="D11" s="465"/>
      <c r="E11" s="472"/>
      <c r="F11" s="464" t="str">
        <f>N25</f>
        <v>レガッテ</v>
      </c>
      <c r="G11" s="465"/>
      <c r="H11" s="472"/>
      <c r="I11" s="464" t="str">
        <f>E26</f>
        <v>タートルズA</v>
      </c>
      <c r="J11" s="465"/>
      <c r="K11" s="472"/>
      <c r="L11" s="105"/>
      <c r="M11" s="106"/>
      <c r="N11" s="106"/>
      <c r="O11" s="106"/>
      <c r="P11" s="106"/>
      <c r="Q11" s="107"/>
    </row>
    <row r="12" spans="1:17" ht="21.75" customHeight="1">
      <c r="A12" s="61" t="s">
        <v>333</v>
      </c>
      <c r="B12" s="216" t="s">
        <v>262</v>
      </c>
      <c r="C12" s="97" t="str">
        <f>K26</f>
        <v>明野西</v>
      </c>
      <c r="D12" s="98" t="s">
        <v>17</v>
      </c>
      <c r="E12" s="99" t="str">
        <f>H25</f>
        <v>鴛野</v>
      </c>
      <c r="F12" s="97" t="str">
        <f>K25</f>
        <v>北郡坂ノ市</v>
      </c>
      <c r="G12" s="98" t="s">
        <v>17</v>
      </c>
      <c r="H12" s="99" t="str">
        <f>H26</f>
        <v>南大分</v>
      </c>
      <c r="I12" s="97" t="str">
        <f>K26</f>
        <v>明野西</v>
      </c>
      <c r="J12" s="98" t="s">
        <v>17</v>
      </c>
      <c r="K12" s="99" t="str">
        <f>E25</f>
        <v>カティオーラ大在</v>
      </c>
      <c r="L12" s="97" t="str">
        <f>H25</f>
        <v>鴛野</v>
      </c>
      <c r="M12" s="98" t="s">
        <v>17</v>
      </c>
      <c r="N12" s="99" t="str">
        <f>H26</f>
        <v>南大分</v>
      </c>
      <c r="O12" s="97" t="str">
        <f>E25</f>
        <v>カティオーラ大在</v>
      </c>
      <c r="P12" s="98" t="s">
        <v>17</v>
      </c>
      <c r="Q12" s="100" t="str">
        <f>K25</f>
        <v>北郡坂ノ市</v>
      </c>
    </row>
    <row r="13" spans="1:17" ht="21.75" customHeight="1">
      <c r="A13" s="136">
        <v>42617</v>
      </c>
      <c r="B13" s="212" t="s">
        <v>261</v>
      </c>
      <c r="C13" s="461" t="str">
        <f>K25</f>
        <v>北郡坂ノ市</v>
      </c>
      <c r="D13" s="462"/>
      <c r="E13" s="471"/>
      <c r="F13" s="461" t="str">
        <f>K26</f>
        <v>明野西</v>
      </c>
      <c r="G13" s="462"/>
      <c r="H13" s="471"/>
      <c r="I13" s="461" t="str">
        <f>H26</f>
        <v>南大分</v>
      </c>
      <c r="J13" s="462"/>
      <c r="K13" s="471"/>
      <c r="L13" s="461" t="str">
        <f>E25</f>
        <v>カティオーラ大在</v>
      </c>
      <c r="M13" s="462"/>
      <c r="N13" s="471"/>
      <c r="O13" s="461" t="str">
        <f>H25</f>
        <v>鴛野</v>
      </c>
      <c r="P13" s="462"/>
      <c r="Q13" s="463"/>
    </row>
    <row r="14" spans="1:17" ht="21.75" customHeight="1">
      <c r="A14" s="61" t="s">
        <v>132</v>
      </c>
      <c r="B14" s="217" t="s">
        <v>263</v>
      </c>
      <c r="C14" s="101" t="str">
        <f>N26</f>
        <v>ブルーウイングA</v>
      </c>
      <c r="D14" s="102" t="s">
        <v>17</v>
      </c>
      <c r="E14" s="103" t="str">
        <f>E26</f>
        <v>タートルズA</v>
      </c>
      <c r="F14" s="101" t="str">
        <f>Q26</f>
        <v>明治</v>
      </c>
      <c r="G14" s="102" t="s">
        <v>17</v>
      </c>
      <c r="H14" s="103" t="str">
        <f>Q25</f>
        <v>カティオーラ松岡</v>
      </c>
      <c r="I14" s="101" t="str">
        <f>N25</f>
        <v>レガッテ</v>
      </c>
      <c r="J14" s="102" t="s">
        <v>17</v>
      </c>
      <c r="K14" s="103" t="str">
        <f>N26</f>
        <v>ブルーウイングA</v>
      </c>
      <c r="L14" s="101" t="str">
        <f>E26</f>
        <v>タートルズA</v>
      </c>
      <c r="M14" s="102" t="s">
        <v>17</v>
      </c>
      <c r="N14" s="103" t="str">
        <f>Q25</f>
        <v>カティオーラ松岡</v>
      </c>
      <c r="O14" s="101" t="str">
        <f>N25</f>
        <v>レガッテ</v>
      </c>
      <c r="P14" s="102" t="s">
        <v>17</v>
      </c>
      <c r="Q14" s="104" t="str">
        <f>Q26</f>
        <v>明治</v>
      </c>
    </row>
    <row r="15" spans="1:17" ht="21.75" customHeight="1" thickBot="1">
      <c r="A15" s="7"/>
      <c r="B15" s="213" t="s">
        <v>264</v>
      </c>
      <c r="C15" s="464" t="str">
        <f>Q25</f>
        <v>カティオーラ松岡</v>
      </c>
      <c r="D15" s="465"/>
      <c r="E15" s="472"/>
      <c r="F15" s="464" t="str">
        <f>N26</f>
        <v>ブルーウイングA</v>
      </c>
      <c r="G15" s="465"/>
      <c r="H15" s="472"/>
      <c r="I15" s="464" t="str">
        <f>Q26</f>
        <v>明治</v>
      </c>
      <c r="J15" s="465"/>
      <c r="K15" s="472"/>
      <c r="L15" s="464" t="str">
        <f>N25</f>
        <v>レガッテ</v>
      </c>
      <c r="M15" s="465"/>
      <c r="N15" s="472"/>
      <c r="O15" s="464" t="str">
        <f>E26</f>
        <v>タートルズA</v>
      </c>
      <c r="P15" s="465"/>
      <c r="Q15" s="466"/>
    </row>
    <row r="16" spans="1:17" ht="21.75" customHeight="1">
      <c r="A16" s="61" t="s">
        <v>334</v>
      </c>
      <c r="B16" s="216" t="s">
        <v>262</v>
      </c>
      <c r="C16" s="97" t="str">
        <f>E25</f>
        <v>カティオーラ大在</v>
      </c>
      <c r="D16" s="98" t="s">
        <v>17</v>
      </c>
      <c r="E16" s="99" t="str">
        <f>N26</f>
        <v>ブルーウイングA</v>
      </c>
      <c r="F16" s="97" t="str">
        <f>H25</f>
        <v>鴛野</v>
      </c>
      <c r="G16" s="98" t="s">
        <v>17</v>
      </c>
      <c r="H16" s="99" t="str">
        <f>Q26</f>
        <v>明治</v>
      </c>
      <c r="I16" s="97" t="str">
        <f>H26</f>
        <v>南大分</v>
      </c>
      <c r="J16" s="98" t="s">
        <v>17</v>
      </c>
      <c r="K16" s="99" t="str">
        <f>E25</f>
        <v>カティオーラ大在</v>
      </c>
      <c r="L16" s="97" t="str">
        <f>N26</f>
        <v>ブルーウイングA</v>
      </c>
      <c r="M16" s="98" t="s">
        <v>17</v>
      </c>
      <c r="N16" s="99" t="str">
        <f>H25</f>
        <v>鴛野</v>
      </c>
      <c r="O16" s="97" t="str">
        <f>Q26</f>
        <v>明治</v>
      </c>
      <c r="P16" s="98" t="s">
        <v>17</v>
      </c>
      <c r="Q16" s="100" t="str">
        <f>H26</f>
        <v>南大分</v>
      </c>
    </row>
    <row r="17" spans="1:17" ht="21.75" customHeight="1">
      <c r="A17" s="136">
        <v>42631</v>
      </c>
      <c r="B17" s="212" t="s">
        <v>261</v>
      </c>
      <c r="C17" s="461" t="str">
        <f>Q26</f>
        <v>明治</v>
      </c>
      <c r="D17" s="462"/>
      <c r="E17" s="471"/>
      <c r="F17" s="461" t="str">
        <f>E25</f>
        <v>カティオーラ大在</v>
      </c>
      <c r="G17" s="462"/>
      <c r="H17" s="471"/>
      <c r="I17" s="461" t="str">
        <f>H25</f>
        <v>鴛野</v>
      </c>
      <c r="J17" s="462"/>
      <c r="K17" s="471"/>
      <c r="L17" s="461" t="str">
        <f>H26</f>
        <v>南大分</v>
      </c>
      <c r="M17" s="462"/>
      <c r="N17" s="471"/>
      <c r="O17" s="461" t="str">
        <f>N26</f>
        <v>ブルーウイングA</v>
      </c>
      <c r="P17" s="462"/>
      <c r="Q17" s="463"/>
    </row>
    <row r="18" spans="1:17" ht="21.75" customHeight="1">
      <c r="A18" s="61" t="s">
        <v>132</v>
      </c>
      <c r="B18" s="217" t="s">
        <v>263</v>
      </c>
      <c r="C18" s="101" t="str">
        <f>K25</f>
        <v>北郡坂ノ市</v>
      </c>
      <c r="D18" s="102" t="s">
        <v>17</v>
      </c>
      <c r="E18" s="103" t="str">
        <f>Q25</f>
        <v>カティオーラ松岡</v>
      </c>
      <c r="F18" s="101" t="str">
        <f>N25</f>
        <v>レガッテ</v>
      </c>
      <c r="G18" s="102" t="s">
        <v>17</v>
      </c>
      <c r="H18" s="103" t="str">
        <f>K26</f>
        <v>明野西</v>
      </c>
      <c r="I18" s="101" t="str">
        <f>E26</f>
        <v>タートルズA</v>
      </c>
      <c r="J18" s="102" t="s">
        <v>17</v>
      </c>
      <c r="K18" s="103" t="str">
        <f>K25</f>
        <v>北郡坂ノ市</v>
      </c>
      <c r="L18" s="101" t="str">
        <f>Q25</f>
        <v>カティオーラ松岡</v>
      </c>
      <c r="M18" s="102" t="s">
        <v>17</v>
      </c>
      <c r="N18" s="103" t="str">
        <f>K26</f>
        <v>明野西</v>
      </c>
      <c r="O18" s="101" t="str">
        <f>N25</f>
        <v>レガッテ</v>
      </c>
      <c r="P18" s="102" t="s">
        <v>17</v>
      </c>
      <c r="Q18" s="104" t="str">
        <f>E26</f>
        <v>タートルズA</v>
      </c>
    </row>
    <row r="19" spans="1:17" ht="21.75" customHeight="1" thickBot="1">
      <c r="A19" s="7"/>
      <c r="B19" s="213" t="s">
        <v>264</v>
      </c>
      <c r="C19" s="464" t="str">
        <f>N25</f>
        <v>レガッテ</v>
      </c>
      <c r="D19" s="465"/>
      <c r="E19" s="472"/>
      <c r="F19" s="464" t="str">
        <f>K25</f>
        <v>北郡坂ノ市</v>
      </c>
      <c r="G19" s="465"/>
      <c r="H19" s="472"/>
      <c r="I19" s="464" t="str">
        <f>K26</f>
        <v>明野西</v>
      </c>
      <c r="J19" s="465"/>
      <c r="K19" s="472"/>
      <c r="L19" s="464" t="str">
        <f>E26</f>
        <v>タートルズA</v>
      </c>
      <c r="M19" s="465"/>
      <c r="N19" s="472"/>
      <c r="O19" s="464" t="str">
        <f>Q25</f>
        <v>カティオーラ松岡</v>
      </c>
      <c r="P19" s="465"/>
      <c r="Q19" s="466"/>
    </row>
    <row r="20" spans="1:17" ht="21.75" customHeight="1">
      <c r="A20" s="61" t="s">
        <v>335</v>
      </c>
      <c r="B20" s="216" t="s">
        <v>262</v>
      </c>
      <c r="C20" s="97" t="str">
        <f>E25</f>
        <v>カティオーラ大在</v>
      </c>
      <c r="D20" s="98" t="s">
        <v>17</v>
      </c>
      <c r="E20" s="99" t="str">
        <f>E26</f>
        <v>タートルズA</v>
      </c>
      <c r="F20" s="97" t="str">
        <f>Q26</f>
        <v>明治</v>
      </c>
      <c r="G20" s="98" t="s">
        <v>17</v>
      </c>
      <c r="H20" s="99" t="str">
        <f>K25</f>
        <v>北郡坂ノ市</v>
      </c>
      <c r="I20" s="97" t="str">
        <f>E26</f>
        <v>タートルズA</v>
      </c>
      <c r="J20" s="98" t="s">
        <v>17</v>
      </c>
      <c r="K20" s="99" t="str">
        <f>K26</f>
        <v>明野西</v>
      </c>
      <c r="L20" s="97" t="str">
        <f>E25</f>
        <v>カティオーラ大在</v>
      </c>
      <c r="M20" s="98" t="s">
        <v>17</v>
      </c>
      <c r="N20" s="99" t="str">
        <f>Q26</f>
        <v>明治</v>
      </c>
      <c r="O20" s="97" t="str">
        <f>K25</f>
        <v>北郡坂ノ市</v>
      </c>
      <c r="P20" s="98" t="s">
        <v>17</v>
      </c>
      <c r="Q20" s="100" t="str">
        <f>K26</f>
        <v>明野西</v>
      </c>
    </row>
    <row r="21" spans="1:17" ht="21.75" customHeight="1">
      <c r="A21" s="136">
        <v>42645</v>
      </c>
      <c r="B21" s="212" t="s">
        <v>261</v>
      </c>
      <c r="C21" s="461" t="str">
        <f>Q26</f>
        <v>明治</v>
      </c>
      <c r="D21" s="462"/>
      <c r="E21" s="471"/>
      <c r="F21" s="461" t="str">
        <f>E26</f>
        <v>タートルズA</v>
      </c>
      <c r="G21" s="462"/>
      <c r="H21" s="471"/>
      <c r="I21" s="461" t="str">
        <f>K25</f>
        <v>北郡坂ノ市</v>
      </c>
      <c r="J21" s="462"/>
      <c r="K21" s="471"/>
      <c r="L21" s="461" t="str">
        <f>K26</f>
        <v>明野西</v>
      </c>
      <c r="M21" s="462"/>
      <c r="N21" s="471"/>
      <c r="O21" s="461" t="str">
        <f>E25</f>
        <v>カティオーラ大在</v>
      </c>
      <c r="P21" s="462"/>
      <c r="Q21" s="463"/>
    </row>
    <row r="22" spans="1:17" ht="21.75" customHeight="1">
      <c r="A22" s="61" t="s">
        <v>132</v>
      </c>
      <c r="B22" s="217" t="s">
        <v>263</v>
      </c>
      <c r="C22" s="101" t="str">
        <f>Q25</f>
        <v>カティオーラ松岡</v>
      </c>
      <c r="D22" s="102" t="s">
        <v>17</v>
      </c>
      <c r="E22" s="103" t="str">
        <f>H26</f>
        <v>南大分</v>
      </c>
      <c r="F22" s="101" t="str">
        <f>N25</f>
        <v>レガッテ</v>
      </c>
      <c r="G22" s="102" t="s">
        <v>17</v>
      </c>
      <c r="H22" s="103" t="str">
        <f>H25</f>
        <v>鴛野</v>
      </c>
      <c r="I22" s="101" t="str">
        <f>H26</f>
        <v>南大分</v>
      </c>
      <c r="J22" s="102" t="s">
        <v>17</v>
      </c>
      <c r="K22" s="103" t="str">
        <f>N26</f>
        <v>ブルーウイングA</v>
      </c>
      <c r="L22" s="101" t="str">
        <f>Q25</f>
        <v>カティオーラ松岡</v>
      </c>
      <c r="M22" s="102" t="s">
        <v>17</v>
      </c>
      <c r="N22" s="103" t="str">
        <f>H25</f>
        <v>鴛野</v>
      </c>
      <c r="O22" s="101"/>
      <c r="P22" s="102"/>
      <c r="Q22" s="104"/>
    </row>
    <row r="23" spans="1:17" ht="21.75" customHeight="1" thickBot="1">
      <c r="A23" s="7"/>
      <c r="B23" s="213" t="s">
        <v>264</v>
      </c>
      <c r="C23" s="464" t="str">
        <f>N26</f>
        <v>ブルーウイングA</v>
      </c>
      <c r="D23" s="465"/>
      <c r="E23" s="472"/>
      <c r="F23" s="464" t="str">
        <f>Q25</f>
        <v>カティオーラ松岡</v>
      </c>
      <c r="G23" s="465"/>
      <c r="H23" s="472"/>
      <c r="I23" s="464" t="str">
        <f>H25</f>
        <v>鴛野</v>
      </c>
      <c r="J23" s="465"/>
      <c r="K23" s="472"/>
      <c r="L23" s="464" t="str">
        <f>H26</f>
        <v>南大分</v>
      </c>
      <c r="M23" s="465"/>
      <c r="N23" s="472"/>
      <c r="O23" s="105"/>
      <c r="P23" s="106"/>
      <c r="Q23" s="107"/>
    </row>
    <row r="24" spans="1:17" ht="12.75">
      <c r="A24" s="218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218"/>
      <c r="B25" s="123"/>
      <c r="C25" s="123" t="s">
        <v>31</v>
      </c>
      <c r="D25" s="123"/>
      <c r="E25" s="142" t="str">
        <f>'組合せ (後期)'!D20</f>
        <v>カティオーラ大在</v>
      </c>
      <c r="F25" s="123" t="s">
        <v>22</v>
      </c>
      <c r="G25" s="123"/>
      <c r="H25" s="142" t="str">
        <f>'組合せ (後期)'!D21</f>
        <v>鴛野</v>
      </c>
      <c r="I25" s="123" t="s">
        <v>23</v>
      </c>
      <c r="J25" s="123"/>
      <c r="K25" s="142" t="str">
        <f>'組合せ (後期)'!D22</f>
        <v>北郡坂ノ市</v>
      </c>
      <c r="L25" s="123" t="s">
        <v>24</v>
      </c>
      <c r="M25" s="123"/>
      <c r="N25" s="142" t="str">
        <f>'組合せ (後期)'!D23</f>
        <v>レガッテ</v>
      </c>
      <c r="O25" s="123" t="s">
        <v>25</v>
      </c>
      <c r="P25" s="123"/>
      <c r="Q25" s="142" t="str">
        <f>'組合せ (後期)'!D24</f>
        <v>カティオーラ松岡</v>
      </c>
    </row>
    <row r="26" spans="1:17" ht="12.75">
      <c r="A26" s="218"/>
      <c r="B26" s="123"/>
      <c r="C26" s="123" t="s">
        <v>26</v>
      </c>
      <c r="D26" s="123"/>
      <c r="E26" s="142" t="str">
        <f>'組合せ (後期)'!D25</f>
        <v>タートルズA</v>
      </c>
      <c r="F26" s="123" t="s">
        <v>27</v>
      </c>
      <c r="G26" s="123"/>
      <c r="H26" s="142" t="str">
        <f>'組合せ (後期)'!D26</f>
        <v>南大分</v>
      </c>
      <c r="I26" s="123" t="s">
        <v>28</v>
      </c>
      <c r="J26" s="123"/>
      <c r="K26" s="142" t="str">
        <f>'組合せ (後期)'!D27</f>
        <v>明野西</v>
      </c>
      <c r="L26" s="123" t="s">
        <v>29</v>
      </c>
      <c r="M26" s="123"/>
      <c r="N26" s="142" t="str">
        <f>'組合せ (後期)'!D28</f>
        <v>ブルーウイングA</v>
      </c>
      <c r="O26" s="123" t="s">
        <v>30</v>
      </c>
      <c r="P26" s="123"/>
      <c r="Q26" s="142" t="str">
        <f>'組合せ (後期)'!D29</f>
        <v>明治</v>
      </c>
    </row>
    <row r="28" spans="3:9" ht="12.75">
      <c r="C28" s="8"/>
      <c r="D28" s="8"/>
      <c r="E28" s="8"/>
      <c r="F28" s="8"/>
      <c r="G28" s="8"/>
      <c r="H28" s="8"/>
      <c r="I28" s="8"/>
    </row>
    <row r="29" spans="3:9" ht="12.75">
      <c r="C29" s="8"/>
      <c r="D29" s="8"/>
      <c r="E29" s="8"/>
      <c r="F29" s="8"/>
      <c r="G29" s="8"/>
      <c r="H29" s="8"/>
      <c r="I29" s="8"/>
    </row>
    <row r="30" spans="3:9" ht="12.75">
      <c r="C30" s="8"/>
      <c r="D30" s="8"/>
      <c r="E30" s="8"/>
      <c r="F30" s="8"/>
      <c r="G30" s="8"/>
      <c r="H30" s="8"/>
      <c r="I30" s="8"/>
    </row>
    <row r="31" spans="3:9" ht="12.75">
      <c r="C31" s="8"/>
      <c r="D31" s="8"/>
      <c r="E31" s="8"/>
      <c r="F31" s="8"/>
      <c r="G31" s="8"/>
      <c r="H31" s="8"/>
      <c r="I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ht="12.75">
      <c r="C40" s="8"/>
    </row>
    <row r="41" ht="12.75">
      <c r="C41" s="8"/>
    </row>
  </sheetData>
  <sheetProtection/>
  <mergeCells count="54">
    <mergeCell ref="F3:H3"/>
    <mergeCell ref="I3:K3"/>
    <mergeCell ref="L3:N3"/>
    <mergeCell ref="O3:Q3"/>
    <mergeCell ref="C5:E5"/>
    <mergeCell ref="F5:H5"/>
    <mergeCell ref="I5:K5"/>
    <mergeCell ref="L5:N5"/>
    <mergeCell ref="O5:Q5"/>
    <mergeCell ref="K1:M1"/>
    <mergeCell ref="O1:Q1"/>
    <mergeCell ref="C2:E2"/>
    <mergeCell ref="O2:Q2"/>
    <mergeCell ref="C3:E3"/>
    <mergeCell ref="I11:K11"/>
    <mergeCell ref="C7:E7"/>
    <mergeCell ref="F7:H7"/>
    <mergeCell ref="I7:K7"/>
    <mergeCell ref="L7:N7"/>
    <mergeCell ref="O7:Q7"/>
    <mergeCell ref="C13:E13"/>
    <mergeCell ref="F13:H13"/>
    <mergeCell ref="I13:K13"/>
    <mergeCell ref="L13:N13"/>
    <mergeCell ref="O13:Q13"/>
    <mergeCell ref="C9:E9"/>
    <mergeCell ref="F9:H9"/>
    <mergeCell ref="I9:K9"/>
    <mergeCell ref="C11:E11"/>
    <mergeCell ref="F11:H11"/>
    <mergeCell ref="C17:E17"/>
    <mergeCell ref="F17:H17"/>
    <mergeCell ref="I17:K17"/>
    <mergeCell ref="L17:N17"/>
    <mergeCell ref="O17:Q17"/>
    <mergeCell ref="C15:E15"/>
    <mergeCell ref="F15:H15"/>
    <mergeCell ref="I15:K15"/>
    <mergeCell ref="L15:N15"/>
    <mergeCell ref="O15:Q15"/>
    <mergeCell ref="O21:Q21"/>
    <mergeCell ref="C19:E19"/>
    <mergeCell ref="F19:H19"/>
    <mergeCell ref="I19:K19"/>
    <mergeCell ref="L19:N19"/>
    <mergeCell ref="O19:Q19"/>
    <mergeCell ref="C23:E23"/>
    <mergeCell ref="F23:H23"/>
    <mergeCell ref="I23:K23"/>
    <mergeCell ref="L23:N23"/>
    <mergeCell ref="C21:E21"/>
    <mergeCell ref="F21:H21"/>
    <mergeCell ref="I21:K21"/>
    <mergeCell ref="L21:N2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T51"/>
  <sheetViews>
    <sheetView zoomScale="55" zoomScaleNormal="55" zoomScalePageLayoutView="0" workbookViewId="0" topLeftCell="A1">
      <selection activeCell="U26" sqref="U26:U27"/>
    </sheetView>
  </sheetViews>
  <sheetFormatPr defaultColWidth="8.625" defaultRowHeight="13.5"/>
  <cols>
    <col min="1" max="1" width="2.625" style="10" customWidth="1"/>
    <col min="2" max="2" width="10.625" style="10" customWidth="1"/>
    <col min="3" max="3" width="6.375" style="10" bestFit="1" customWidth="1"/>
    <col min="4" max="44" width="4.625" style="10" customWidth="1"/>
    <col min="45" max="46" width="7.125" style="10" customWidth="1"/>
    <col min="47" max="16384" width="8.625" style="10" customWidth="1"/>
  </cols>
  <sheetData>
    <row r="1" spans="2:41" ht="28.5" thickTop="1">
      <c r="B1" s="92" t="str">
        <f>'組合せ (前期)'!A1</f>
        <v>&lt;2016年度&gt; こくみん共済U-12サッカーリーグin大分地区</v>
      </c>
      <c r="E1" s="11"/>
      <c r="F1" s="11"/>
      <c r="U1" s="64"/>
      <c r="AA1" s="378" t="s">
        <v>346</v>
      </c>
      <c r="AB1" s="379"/>
      <c r="AC1" s="379"/>
      <c r="AD1" s="379"/>
      <c r="AE1" s="379"/>
      <c r="AF1" s="379"/>
      <c r="AG1" s="380"/>
      <c r="AI1" s="384" t="s">
        <v>344</v>
      </c>
      <c r="AJ1" s="385"/>
      <c r="AK1" s="385"/>
      <c r="AL1" s="385"/>
      <c r="AM1" s="385"/>
      <c r="AN1" s="385"/>
      <c r="AO1" s="386"/>
    </row>
    <row r="2" spans="2:41" ht="30" customHeight="1" thickBot="1">
      <c r="B2" s="63" t="s">
        <v>79</v>
      </c>
      <c r="AA2" s="381"/>
      <c r="AB2" s="382"/>
      <c r="AC2" s="382"/>
      <c r="AD2" s="382"/>
      <c r="AE2" s="382"/>
      <c r="AF2" s="382"/>
      <c r="AG2" s="383"/>
      <c r="AI2" s="387"/>
      <c r="AJ2" s="388"/>
      <c r="AK2" s="388"/>
      <c r="AL2" s="388"/>
      <c r="AM2" s="388"/>
      <c r="AN2" s="388"/>
      <c r="AO2" s="389"/>
    </row>
    <row r="3" ht="9.75" customHeight="1" thickBot="1" thickTop="1">
      <c r="B3" s="63"/>
    </row>
    <row r="4" spans="2:44" ht="19.5" customHeight="1" thickBot="1">
      <c r="B4" s="60" t="s">
        <v>10</v>
      </c>
      <c r="C4" s="487" t="s">
        <v>11</v>
      </c>
      <c r="D4" s="487"/>
      <c r="E4" s="487"/>
      <c r="F4" s="487"/>
      <c r="G4" s="487"/>
      <c r="H4" s="487"/>
      <c r="I4" s="487"/>
      <c r="J4" s="548" t="s">
        <v>16</v>
      </c>
      <c r="K4" s="487"/>
      <c r="L4" s="487"/>
      <c r="M4" s="487"/>
      <c r="N4" s="487"/>
      <c r="O4" s="487"/>
      <c r="P4" s="550"/>
      <c r="Q4" s="548" t="s">
        <v>51</v>
      </c>
      <c r="R4" s="487"/>
      <c r="S4" s="487"/>
      <c r="T4" s="487"/>
      <c r="U4" s="487"/>
      <c r="V4" s="487"/>
      <c r="W4" s="550"/>
      <c r="X4" s="548" t="s">
        <v>52</v>
      </c>
      <c r="Y4" s="487"/>
      <c r="Z4" s="487"/>
      <c r="AA4" s="487"/>
      <c r="AB4" s="487"/>
      <c r="AC4" s="487"/>
      <c r="AD4" s="550"/>
      <c r="AE4" s="548" t="s">
        <v>53</v>
      </c>
      <c r="AF4" s="487"/>
      <c r="AG4" s="487"/>
      <c r="AH4" s="487"/>
      <c r="AI4" s="487"/>
      <c r="AJ4" s="487"/>
      <c r="AK4" s="550"/>
      <c r="AL4" s="548" t="s">
        <v>54</v>
      </c>
      <c r="AM4" s="487"/>
      <c r="AN4" s="487"/>
      <c r="AO4" s="487"/>
      <c r="AP4" s="487"/>
      <c r="AQ4" s="487"/>
      <c r="AR4" s="549"/>
    </row>
    <row r="5" spans="2:44" ht="19.5" customHeight="1">
      <c r="B5" s="131" t="str">
        <f>'2部後期日程(10チーム)'!A4</f>
        <v>後期 第1節</v>
      </c>
      <c r="C5" s="475" t="str">
        <f>'3部後期日程(10チーム)'!B4</f>
        <v>会場:</v>
      </c>
      <c r="D5" s="476"/>
      <c r="E5" s="476"/>
      <c r="F5" s="476"/>
      <c r="G5" s="477"/>
      <c r="H5" s="531" t="s">
        <v>12</v>
      </c>
      <c r="I5" s="530"/>
      <c r="J5" s="450" t="str">
        <f>G26</f>
        <v>カティオーラ大在</v>
      </c>
      <c r="K5" s="444"/>
      <c r="L5" s="444"/>
      <c r="M5" s="111" t="s">
        <v>32</v>
      </c>
      <c r="N5" s="444" t="str">
        <f>J26</f>
        <v>鴛野</v>
      </c>
      <c r="O5" s="444"/>
      <c r="P5" s="446"/>
      <c r="Q5" s="450" t="str">
        <f>M26</f>
        <v>北郡坂ノ市</v>
      </c>
      <c r="R5" s="444"/>
      <c r="S5" s="444"/>
      <c r="T5" s="111" t="s">
        <v>32</v>
      </c>
      <c r="U5" s="444" t="str">
        <f>P26</f>
        <v>レガッテ</v>
      </c>
      <c r="V5" s="444"/>
      <c r="W5" s="446"/>
      <c r="X5" s="450" t="str">
        <f>S26</f>
        <v>カティオーラ松岡</v>
      </c>
      <c r="Y5" s="444"/>
      <c r="Z5" s="444"/>
      <c r="AA5" s="111" t="s">
        <v>32</v>
      </c>
      <c r="AB5" s="444" t="str">
        <f>G26</f>
        <v>カティオーラ大在</v>
      </c>
      <c r="AC5" s="444"/>
      <c r="AD5" s="446"/>
      <c r="AE5" s="450" t="str">
        <f>J26</f>
        <v>鴛野</v>
      </c>
      <c r="AF5" s="444"/>
      <c r="AG5" s="444"/>
      <c r="AH5" s="111" t="s">
        <v>32</v>
      </c>
      <c r="AI5" s="444" t="str">
        <f>M26</f>
        <v>北郡坂ノ市</v>
      </c>
      <c r="AJ5" s="444"/>
      <c r="AK5" s="446"/>
      <c r="AL5" s="450" t="str">
        <f>P26</f>
        <v>レガッテ</v>
      </c>
      <c r="AM5" s="444"/>
      <c r="AN5" s="444"/>
      <c r="AO5" s="111" t="s">
        <v>32</v>
      </c>
      <c r="AP5" s="444" t="str">
        <f>S26</f>
        <v>カティオーラ松岡</v>
      </c>
      <c r="AQ5" s="444"/>
      <c r="AR5" s="445"/>
    </row>
    <row r="6" spans="2:44" ht="19.5" customHeight="1">
      <c r="B6" s="135">
        <f>'2部後期日程(10チーム)'!A5</f>
        <v>42582</v>
      </c>
      <c r="C6" s="478" t="str">
        <f>'3部後期日程(10チーム)'!B5</f>
        <v>担当:</v>
      </c>
      <c r="D6" s="479"/>
      <c r="E6" s="479"/>
      <c r="F6" s="479"/>
      <c r="G6" s="480"/>
      <c r="H6" s="534" t="s">
        <v>13</v>
      </c>
      <c r="I6" s="533"/>
      <c r="J6" s="443"/>
      <c r="K6" s="438"/>
      <c r="L6" s="438"/>
      <c r="M6" s="112" t="s">
        <v>142</v>
      </c>
      <c r="N6" s="438"/>
      <c r="O6" s="438"/>
      <c r="P6" s="442"/>
      <c r="Q6" s="443"/>
      <c r="R6" s="438"/>
      <c r="S6" s="438"/>
      <c r="T6" s="112" t="s">
        <v>142</v>
      </c>
      <c r="U6" s="438"/>
      <c r="V6" s="438"/>
      <c r="W6" s="442"/>
      <c r="X6" s="443"/>
      <c r="Y6" s="438"/>
      <c r="Z6" s="438"/>
      <c r="AA6" s="112" t="s">
        <v>142</v>
      </c>
      <c r="AB6" s="438"/>
      <c r="AC6" s="438"/>
      <c r="AD6" s="442"/>
      <c r="AE6" s="443"/>
      <c r="AF6" s="438"/>
      <c r="AG6" s="438"/>
      <c r="AH6" s="112" t="s">
        <v>142</v>
      </c>
      <c r="AI6" s="438"/>
      <c r="AJ6" s="438"/>
      <c r="AK6" s="442"/>
      <c r="AL6" s="443"/>
      <c r="AM6" s="438"/>
      <c r="AN6" s="438"/>
      <c r="AO6" s="112" t="s">
        <v>142</v>
      </c>
      <c r="AP6" s="438"/>
      <c r="AQ6" s="438"/>
      <c r="AR6" s="439"/>
    </row>
    <row r="7" spans="2:44" ht="19.5" customHeight="1">
      <c r="B7" s="132" t="str">
        <f>'2部後期日程(10チーム)'!A6</f>
        <v>(日)</v>
      </c>
      <c r="C7" s="481" t="str">
        <f>'3部後期日程(10チーム)'!B6</f>
        <v>会場:</v>
      </c>
      <c r="D7" s="482"/>
      <c r="E7" s="482"/>
      <c r="F7" s="482"/>
      <c r="G7" s="483"/>
      <c r="H7" s="525" t="s">
        <v>12</v>
      </c>
      <c r="I7" s="524"/>
      <c r="J7" s="436" t="str">
        <f>G27</f>
        <v>タートルズA</v>
      </c>
      <c r="K7" s="434"/>
      <c r="L7" s="434"/>
      <c r="M7" s="113" t="s">
        <v>32</v>
      </c>
      <c r="N7" s="434" t="str">
        <f>J27</f>
        <v>南大分</v>
      </c>
      <c r="O7" s="434"/>
      <c r="P7" s="435"/>
      <c r="Q7" s="436" t="str">
        <f>M27</f>
        <v>明野西</v>
      </c>
      <c r="R7" s="434"/>
      <c r="S7" s="434"/>
      <c r="T7" s="113" t="s">
        <v>32</v>
      </c>
      <c r="U7" s="434" t="str">
        <f>P27</f>
        <v>ブルーウイングA</v>
      </c>
      <c r="V7" s="434"/>
      <c r="W7" s="435"/>
      <c r="X7" s="436" t="str">
        <f>S27</f>
        <v>明治</v>
      </c>
      <c r="Y7" s="434"/>
      <c r="Z7" s="434"/>
      <c r="AA7" s="113" t="s">
        <v>32</v>
      </c>
      <c r="AB7" s="434" t="str">
        <f>G27</f>
        <v>タートルズA</v>
      </c>
      <c r="AC7" s="434"/>
      <c r="AD7" s="435"/>
      <c r="AE7" s="436" t="str">
        <f>J27</f>
        <v>南大分</v>
      </c>
      <c r="AF7" s="434"/>
      <c r="AG7" s="434"/>
      <c r="AH7" s="113" t="s">
        <v>32</v>
      </c>
      <c r="AI7" s="434" t="str">
        <f>M27</f>
        <v>明野西</v>
      </c>
      <c r="AJ7" s="434"/>
      <c r="AK7" s="435"/>
      <c r="AL7" s="436" t="str">
        <f>P27</f>
        <v>ブルーウイングA</v>
      </c>
      <c r="AM7" s="434"/>
      <c r="AN7" s="434"/>
      <c r="AO7" s="113" t="s">
        <v>32</v>
      </c>
      <c r="AP7" s="434" t="str">
        <f>S27</f>
        <v>明治</v>
      </c>
      <c r="AQ7" s="434"/>
      <c r="AR7" s="437"/>
    </row>
    <row r="8" spans="2:44" ht="19.5" customHeight="1" thickBot="1">
      <c r="B8" s="133"/>
      <c r="C8" s="484" t="str">
        <f>'3部後期日程(10チーム)'!B7</f>
        <v>担当:</v>
      </c>
      <c r="D8" s="485"/>
      <c r="E8" s="485"/>
      <c r="F8" s="485"/>
      <c r="G8" s="486"/>
      <c r="H8" s="520" t="s">
        <v>13</v>
      </c>
      <c r="I8" s="522"/>
      <c r="J8" s="433"/>
      <c r="K8" s="430"/>
      <c r="L8" s="430"/>
      <c r="M8" s="114" t="s">
        <v>142</v>
      </c>
      <c r="N8" s="430"/>
      <c r="O8" s="430"/>
      <c r="P8" s="432"/>
      <c r="Q8" s="433"/>
      <c r="R8" s="430"/>
      <c r="S8" s="430"/>
      <c r="T8" s="114" t="s">
        <v>142</v>
      </c>
      <c r="U8" s="430"/>
      <c r="V8" s="430"/>
      <c r="W8" s="432"/>
      <c r="X8" s="433"/>
      <c r="Y8" s="430"/>
      <c r="Z8" s="430"/>
      <c r="AA8" s="114" t="s">
        <v>142</v>
      </c>
      <c r="AB8" s="430"/>
      <c r="AC8" s="430"/>
      <c r="AD8" s="432"/>
      <c r="AE8" s="433"/>
      <c r="AF8" s="430"/>
      <c r="AG8" s="430"/>
      <c r="AH8" s="114" t="s">
        <v>142</v>
      </c>
      <c r="AI8" s="430"/>
      <c r="AJ8" s="430"/>
      <c r="AK8" s="432"/>
      <c r="AL8" s="433"/>
      <c r="AM8" s="430"/>
      <c r="AN8" s="430"/>
      <c r="AO8" s="114" t="s">
        <v>142</v>
      </c>
      <c r="AP8" s="430"/>
      <c r="AQ8" s="430"/>
      <c r="AR8" s="431"/>
    </row>
    <row r="9" spans="2:44" ht="19.5" customHeight="1">
      <c r="B9" s="131" t="str">
        <f>'2部後期日程(10チーム)'!A8</f>
        <v>後期 第2節</v>
      </c>
      <c r="C9" s="475" t="str">
        <f>'3部後期日程(10チーム)'!B8</f>
        <v>会場:</v>
      </c>
      <c r="D9" s="476"/>
      <c r="E9" s="476"/>
      <c r="F9" s="476"/>
      <c r="G9" s="477"/>
      <c r="H9" s="531" t="s">
        <v>12</v>
      </c>
      <c r="I9" s="530"/>
      <c r="J9" s="450" t="str">
        <f>S26</f>
        <v>カティオーラ松岡</v>
      </c>
      <c r="K9" s="444"/>
      <c r="L9" s="444"/>
      <c r="M9" s="111" t="s">
        <v>32</v>
      </c>
      <c r="N9" s="444" t="str">
        <f>P27</f>
        <v>ブルーウイングA</v>
      </c>
      <c r="O9" s="444"/>
      <c r="P9" s="446"/>
      <c r="Q9" s="450" t="str">
        <f>S27</f>
        <v>明治</v>
      </c>
      <c r="R9" s="444"/>
      <c r="S9" s="444"/>
      <c r="T9" s="111" t="s">
        <v>32</v>
      </c>
      <c r="U9" s="444" t="str">
        <f>M27</f>
        <v>明野西</v>
      </c>
      <c r="V9" s="444"/>
      <c r="W9" s="446"/>
      <c r="X9" s="450" t="str">
        <f>M26</f>
        <v>北郡坂ノ市</v>
      </c>
      <c r="Y9" s="444"/>
      <c r="Z9" s="444"/>
      <c r="AA9" s="111" t="s">
        <v>32</v>
      </c>
      <c r="AB9" s="444" t="str">
        <f>P27</f>
        <v>ブルーウイングA</v>
      </c>
      <c r="AC9" s="444"/>
      <c r="AD9" s="446"/>
      <c r="AE9" s="546"/>
      <c r="AF9" s="545"/>
      <c r="AG9" s="545"/>
      <c r="AH9" s="115"/>
      <c r="AI9" s="545"/>
      <c r="AJ9" s="545"/>
      <c r="AK9" s="545"/>
      <c r="AL9" s="545"/>
      <c r="AM9" s="545"/>
      <c r="AN9" s="545"/>
      <c r="AO9" s="115"/>
      <c r="AP9" s="545"/>
      <c r="AQ9" s="545"/>
      <c r="AR9" s="547"/>
    </row>
    <row r="10" spans="2:44" ht="19.5" customHeight="1">
      <c r="B10" s="135">
        <f>'2部後期日程(10チーム)'!A9</f>
        <v>42589</v>
      </c>
      <c r="C10" s="478" t="str">
        <f>'3部後期日程(10チーム)'!B9</f>
        <v>担当:</v>
      </c>
      <c r="D10" s="479"/>
      <c r="E10" s="479"/>
      <c r="F10" s="479"/>
      <c r="G10" s="480"/>
      <c r="H10" s="534" t="s">
        <v>13</v>
      </c>
      <c r="I10" s="533"/>
      <c r="J10" s="443"/>
      <c r="K10" s="438"/>
      <c r="L10" s="438"/>
      <c r="M10" s="112" t="s">
        <v>142</v>
      </c>
      <c r="N10" s="438"/>
      <c r="O10" s="438"/>
      <c r="P10" s="442"/>
      <c r="Q10" s="443"/>
      <c r="R10" s="438"/>
      <c r="S10" s="438"/>
      <c r="T10" s="112" t="s">
        <v>142</v>
      </c>
      <c r="U10" s="438"/>
      <c r="V10" s="438"/>
      <c r="W10" s="442"/>
      <c r="X10" s="443"/>
      <c r="Y10" s="438"/>
      <c r="Z10" s="438"/>
      <c r="AA10" s="112" t="s">
        <v>142</v>
      </c>
      <c r="AB10" s="438"/>
      <c r="AC10" s="438"/>
      <c r="AD10" s="442"/>
      <c r="AE10" s="539"/>
      <c r="AF10" s="540"/>
      <c r="AG10" s="540"/>
      <c r="AH10" s="116"/>
      <c r="AI10" s="540"/>
      <c r="AJ10" s="540"/>
      <c r="AK10" s="540"/>
      <c r="AL10" s="540"/>
      <c r="AM10" s="540"/>
      <c r="AN10" s="540"/>
      <c r="AO10" s="116"/>
      <c r="AP10" s="540"/>
      <c r="AQ10" s="540"/>
      <c r="AR10" s="544"/>
    </row>
    <row r="11" spans="2:44" ht="19.5" customHeight="1">
      <c r="B11" s="132" t="str">
        <f>'2部後期日程(10チーム)'!A10</f>
        <v>(日)</v>
      </c>
      <c r="C11" s="481" t="str">
        <f>'3部後期日程(10チーム)'!B10</f>
        <v>会場:</v>
      </c>
      <c r="D11" s="482"/>
      <c r="E11" s="482"/>
      <c r="F11" s="482"/>
      <c r="G11" s="483"/>
      <c r="H11" s="525" t="s">
        <v>12</v>
      </c>
      <c r="I11" s="524"/>
      <c r="J11" s="436" t="str">
        <f>P26</f>
        <v>レガッテ</v>
      </c>
      <c r="K11" s="434"/>
      <c r="L11" s="434"/>
      <c r="M11" s="113" t="s">
        <v>32</v>
      </c>
      <c r="N11" s="434" t="str">
        <f>J27</f>
        <v>南大分</v>
      </c>
      <c r="O11" s="434"/>
      <c r="P11" s="435"/>
      <c r="Q11" s="436" t="str">
        <f>J26</f>
        <v>鴛野</v>
      </c>
      <c r="R11" s="434"/>
      <c r="S11" s="434"/>
      <c r="T11" s="113" t="s">
        <v>32</v>
      </c>
      <c r="U11" s="434" t="str">
        <f>G27</f>
        <v>タートルズA</v>
      </c>
      <c r="V11" s="434"/>
      <c r="W11" s="435"/>
      <c r="X11" s="436" t="str">
        <f>P26</f>
        <v>レガッテ</v>
      </c>
      <c r="Y11" s="434"/>
      <c r="Z11" s="434"/>
      <c r="AA11" s="113" t="s">
        <v>32</v>
      </c>
      <c r="AB11" s="434" t="str">
        <f>G26</f>
        <v>カティオーラ大在</v>
      </c>
      <c r="AC11" s="434"/>
      <c r="AD11" s="435"/>
      <c r="AE11" s="539"/>
      <c r="AF11" s="540"/>
      <c r="AG11" s="540"/>
      <c r="AH11" s="116"/>
      <c r="AI11" s="540"/>
      <c r="AJ11" s="540"/>
      <c r="AK11" s="540"/>
      <c r="AL11" s="540"/>
      <c r="AM11" s="540"/>
      <c r="AN11" s="540"/>
      <c r="AO11" s="116"/>
      <c r="AP11" s="540"/>
      <c r="AQ11" s="540"/>
      <c r="AR11" s="544"/>
    </row>
    <row r="12" spans="2:44" ht="19.5" customHeight="1" thickBot="1">
      <c r="B12" s="133"/>
      <c r="C12" s="484" t="str">
        <f>'3部後期日程(10チーム)'!B11</f>
        <v>担当:</v>
      </c>
      <c r="D12" s="485"/>
      <c r="E12" s="485"/>
      <c r="F12" s="485"/>
      <c r="G12" s="486"/>
      <c r="H12" s="520" t="s">
        <v>13</v>
      </c>
      <c r="I12" s="522"/>
      <c r="J12" s="520"/>
      <c r="K12" s="521"/>
      <c r="L12" s="521"/>
      <c r="M12" s="138" t="s">
        <v>142</v>
      </c>
      <c r="N12" s="521"/>
      <c r="O12" s="521"/>
      <c r="P12" s="522"/>
      <c r="Q12" s="520"/>
      <c r="R12" s="521"/>
      <c r="S12" s="521"/>
      <c r="T12" s="138" t="s">
        <v>142</v>
      </c>
      <c r="U12" s="521"/>
      <c r="V12" s="521"/>
      <c r="W12" s="522"/>
      <c r="X12" s="520"/>
      <c r="Y12" s="521"/>
      <c r="Z12" s="521"/>
      <c r="AA12" s="138" t="s">
        <v>142</v>
      </c>
      <c r="AB12" s="521"/>
      <c r="AC12" s="521"/>
      <c r="AD12" s="522"/>
      <c r="AE12" s="543"/>
      <c r="AF12" s="541"/>
      <c r="AG12" s="541"/>
      <c r="AH12" s="117"/>
      <c r="AI12" s="541"/>
      <c r="AJ12" s="541"/>
      <c r="AK12" s="541"/>
      <c r="AL12" s="541"/>
      <c r="AM12" s="541"/>
      <c r="AN12" s="541"/>
      <c r="AO12" s="117"/>
      <c r="AP12" s="541"/>
      <c r="AQ12" s="541"/>
      <c r="AR12" s="542"/>
    </row>
    <row r="13" spans="2:44" ht="19.5" customHeight="1">
      <c r="B13" s="131" t="str">
        <f>'2部後期日程(10チーム)'!A12</f>
        <v>後期 第3節</v>
      </c>
      <c r="C13" s="475" t="str">
        <f>'3部後期日程(10チーム)'!B12</f>
        <v>会場:</v>
      </c>
      <c r="D13" s="476"/>
      <c r="E13" s="476"/>
      <c r="F13" s="476"/>
      <c r="G13" s="477"/>
      <c r="H13" s="531" t="s">
        <v>12</v>
      </c>
      <c r="I13" s="530"/>
      <c r="J13" s="531" t="str">
        <f>M27</f>
        <v>明野西</v>
      </c>
      <c r="K13" s="529"/>
      <c r="L13" s="529"/>
      <c r="M13" s="118" t="s">
        <v>32</v>
      </c>
      <c r="N13" s="529" t="str">
        <f>J26</f>
        <v>鴛野</v>
      </c>
      <c r="O13" s="529"/>
      <c r="P13" s="530"/>
      <c r="Q13" s="531" t="str">
        <f>M26</f>
        <v>北郡坂ノ市</v>
      </c>
      <c r="R13" s="529"/>
      <c r="S13" s="529"/>
      <c r="T13" s="118" t="s">
        <v>32</v>
      </c>
      <c r="U13" s="529" t="str">
        <f>J27</f>
        <v>南大分</v>
      </c>
      <c r="V13" s="529"/>
      <c r="W13" s="530"/>
      <c r="X13" s="531" t="str">
        <f>M27</f>
        <v>明野西</v>
      </c>
      <c r="Y13" s="529"/>
      <c r="Z13" s="529"/>
      <c r="AA13" s="118" t="s">
        <v>32</v>
      </c>
      <c r="AB13" s="529" t="str">
        <f>G26</f>
        <v>カティオーラ大在</v>
      </c>
      <c r="AC13" s="529"/>
      <c r="AD13" s="530"/>
      <c r="AE13" s="531" t="str">
        <f>J26</f>
        <v>鴛野</v>
      </c>
      <c r="AF13" s="529"/>
      <c r="AG13" s="529"/>
      <c r="AH13" s="118" t="s">
        <v>32</v>
      </c>
      <c r="AI13" s="529" t="str">
        <f>J27</f>
        <v>南大分</v>
      </c>
      <c r="AJ13" s="529"/>
      <c r="AK13" s="530"/>
      <c r="AL13" s="531" t="str">
        <f>G26</f>
        <v>カティオーラ大在</v>
      </c>
      <c r="AM13" s="529"/>
      <c r="AN13" s="529"/>
      <c r="AO13" s="118" t="s">
        <v>32</v>
      </c>
      <c r="AP13" s="529" t="str">
        <f>M26</f>
        <v>北郡坂ノ市</v>
      </c>
      <c r="AQ13" s="529"/>
      <c r="AR13" s="536"/>
    </row>
    <row r="14" spans="2:44" ht="19.5" customHeight="1">
      <c r="B14" s="135">
        <f>'2部後期日程(10チーム)'!A13</f>
        <v>42617</v>
      </c>
      <c r="C14" s="478" t="str">
        <f>'3部後期日程(10チーム)'!B13</f>
        <v>担当:</v>
      </c>
      <c r="D14" s="479"/>
      <c r="E14" s="479"/>
      <c r="F14" s="479"/>
      <c r="G14" s="480"/>
      <c r="H14" s="534" t="s">
        <v>13</v>
      </c>
      <c r="I14" s="533"/>
      <c r="J14" s="534"/>
      <c r="K14" s="532"/>
      <c r="L14" s="532"/>
      <c r="M14" s="139" t="s">
        <v>142</v>
      </c>
      <c r="N14" s="532"/>
      <c r="O14" s="532"/>
      <c r="P14" s="533"/>
      <c r="Q14" s="534"/>
      <c r="R14" s="532"/>
      <c r="S14" s="532"/>
      <c r="T14" s="139" t="s">
        <v>142</v>
      </c>
      <c r="U14" s="532"/>
      <c r="V14" s="532"/>
      <c r="W14" s="533"/>
      <c r="X14" s="534"/>
      <c r="Y14" s="532"/>
      <c r="Z14" s="532"/>
      <c r="AA14" s="139" t="s">
        <v>142</v>
      </c>
      <c r="AB14" s="532"/>
      <c r="AC14" s="532"/>
      <c r="AD14" s="533"/>
      <c r="AE14" s="534"/>
      <c r="AF14" s="532"/>
      <c r="AG14" s="532"/>
      <c r="AH14" s="139" t="s">
        <v>142</v>
      </c>
      <c r="AI14" s="532"/>
      <c r="AJ14" s="532"/>
      <c r="AK14" s="533"/>
      <c r="AL14" s="534"/>
      <c r="AM14" s="532"/>
      <c r="AN14" s="532"/>
      <c r="AO14" s="139" t="s">
        <v>142</v>
      </c>
      <c r="AP14" s="532"/>
      <c r="AQ14" s="532"/>
      <c r="AR14" s="535"/>
    </row>
    <row r="15" spans="2:44" ht="19.5" customHeight="1">
      <c r="B15" s="132" t="str">
        <f>'2部後期日程(10チーム)'!A14</f>
        <v>(日)</v>
      </c>
      <c r="C15" s="481" t="str">
        <f>'3部後期日程(10チーム)'!B14</f>
        <v>会場:</v>
      </c>
      <c r="D15" s="482"/>
      <c r="E15" s="482"/>
      <c r="F15" s="482"/>
      <c r="G15" s="483"/>
      <c r="H15" s="525" t="s">
        <v>12</v>
      </c>
      <c r="I15" s="524"/>
      <c r="J15" s="525" t="str">
        <f>P27</f>
        <v>ブルーウイングA</v>
      </c>
      <c r="K15" s="523"/>
      <c r="L15" s="523"/>
      <c r="M15" s="119" t="s">
        <v>32</v>
      </c>
      <c r="N15" s="523" t="str">
        <f>G27</f>
        <v>タートルズA</v>
      </c>
      <c r="O15" s="523"/>
      <c r="P15" s="524"/>
      <c r="Q15" s="525" t="str">
        <f>S27</f>
        <v>明治</v>
      </c>
      <c r="R15" s="523"/>
      <c r="S15" s="523"/>
      <c r="T15" s="119" t="s">
        <v>32</v>
      </c>
      <c r="U15" s="523" t="str">
        <f>S26</f>
        <v>カティオーラ松岡</v>
      </c>
      <c r="V15" s="523"/>
      <c r="W15" s="524"/>
      <c r="X15" s="525" t="str">
        <f>P26</f>
        <v>レガッテ</v>
      </c>
      <c r="Y15" s="523"/>
      <c r="Z15" s="523"/>
      <c r="AA15" s="119" t="s">
        <v>32</v>
      </c>
      <c r="AB15" s="523" t="str">
        <f>P27</f>
        <v>ブルーウイングA</v>
      </c>
      <c r="AC15" s="523"/>
      <c r="AD15" s="524"/>
      <c r="AE15" s="525" t="str">
        <f>G27</f>
        <v>タートルズA</v>
      </c>
      <c r="AF15" s="523"/>
      <c r="AG15" s="523"/>
      <c r="AH15" s="119" t="s">
        <v>32</v>
      </c>
      <c r="AI15" s="523" t="str">
        <f>S26</f>
        <v>カティオーラ松岡</v>
      </c>
      <c r="AJ15" s="523"/>
      <c r="AK15" s="524"/>
      <c r="AL15" s="525" t="str">
        <f>P26</f>
        <v>レガッテ</v>
      </c>
      <c r="AM15" s="523"/>
      <c r="AN15" s="523"/>
      <c r="AO15" s="119" t="s">
        <v>32</v>
      </c>
      <c r="AP15" s="523" t="str">
        <f>S27</f>
        <v>明治</v>
      </c>
      <c r="AQ15" s="523"/>
      <c r="AR15" s="538"/>
    </row>
    <row r="16" spans="2:44" ht="19.5" customHeight="1" thickBot="1">
      <c r="B16" s="133"/>
      <c r="C16" s="484" t="str">
        <f>'3部後期日程(10チーム)'!B15</f>
        <v>担当:</v>
      </c>
      <c r="D16" s="485"/>
      <c r="E16" s="485"/>
      <c r="F16" s="485"/>
      <c r="G16" s="486"/>
      <c r="H16" s="520" t="s">
        <v>13</v>
      </c>
      <c r="I16" s="522"/>
      <c r="J16" s="520"/>
      <c r="K16" s="521"/>
      <c r="L16" s="521"/>
      <c r="M16" s="138" t="s">
        <v>142</v>
      </c>
      <c r="N16" s="521"/>
      <c r="O16" s="521"/>
      <c r="P16" s="522"/>
      <c r="Q16" s="520"/>
      <c r="R16" s="521"/>
      <c r="S16" s="521"/>
      <c r="T16" s="138" t="s">
        <v>142</v>
      </c>
      <c r="U16" s="521"/>
      <c r="V16" s="521"/>
      <c r="W16" s="522"/>
      <c r="X16" s="520"/>
      <c r="Y16" s="521"/>
      <c r="Z16" s="521"/>
      <c r="AA16" s="138" t="s">
        <v>142</v>
      </c>
      <c r="AB16" s="521"/>
      <c r="AC16" s="521"/>
      <c r="AD16" s="522"/>
      <c r="AE16" s="520"/>
      <c r="AF16" s="521"/>
      <c r="AG16" s="521"/>
      <c r="AH16" s="138" t="s">
        <v>142</v>
      </c>
      <c r="AI16" s="521"/>
      <c r="AJ16" s="521"/>
      <c r="AK16" s="522"/>
      <c r="AL16" s="520"/>
      <c r="AM16" s="521"/>
      <c r="AN16" s="521"/>
      <c r="AO16" s="138" t="s">
        <v>142</v>
      </c>
      <c r="AP16" s="521"/>
      <c r="AQ16" s="521"/>
      <c r="AR16" s="537"/>
    </row>
    <row r="17" spans="2:44" ht="19.5" customHeight="1">
      <c r="B17" s="131" t="str">
        <f>'2部後期日程(10チーム)'!A16</f>
        <v>後期 第4節</v>
      </c>
      <c r="C17" s="475" t="str">
        <f>'3部後期日程(10チーム)'!B16</f>
        <v>会場:</v>
      </c>
      <c r="D17" s="476"/>
      <c r="E17" s="476"/>
      <c r="F17" s="476"/>
      <c r="G17" s="477"/>
      <c r="H17" s="531" t="s">
        <v>12</v>
      </c>
      <c r="I17" s="530"/>
      <c r="J17" s="531" t="str">
        <f>G26</f>
        <v>カティオーラ大在</v>
      </c>
      <c r="K17" s="529"/>
      <c r="L17" s="529"/>
      <c r="M17" s="118" t="s">
        <v>32</v>
      </c>
      <c r="N17" s="529" t="str">
        <f>P27</f>
        <v>ブルーウイングA</v>
      </c>
      <c r="O17" s="529"/>
      <c r="P17" s="530"/>
      <c r="Q17" s="531" t="str">
        <f>J26</f>
        <v>鴛野</v>
      </c>
      <c r="R17" s="529"/>
      <c r="S17" s="529"/>
      <c r="T17" s="118" t="s">
        <v>32</v>
      </c>
      <c r="U17" s="529" t="str">
        <f>S27</f>
        <v>明治</v>
      </c>
      <c r="V17" s="529"/>
      <c r="W17" s="530"/>
      <c r="X17" s="531" t="str">
        <f>J27</f>
        <v>南大分</v>
      </c>
      <c r="Y17" s="529"/>
      <c r="Z17" s="529"/>
      <c r="AA17" s="118" t="s">
        <v>32</v>
      </c>
      <c r="AB17" s="529" t="str">
        <f>G26</f>
        <v>カティオーラ大在</v>
      </c>
      <c r="AC17" s="529"/>
      <c r="AD17" s="530"/>
      <c r="AE17" s="531" t="str">
        <f>P27</f>
        <v>ブルーウイングA</v>
      </c>
      <c r="AF17" s="529"/>
      <c r="AG17" s="529"/>
      <c r="AH17" s="118" t="s">
        <v>32</v>
      </c>
      <c r="AI17" s="529" t="str">
        <f>J26</f>
        <v>鴛野</v>
      </c>
      <c r="AJ17" s="529"/>
      <c r="AK17" s="530"/>
      <c r="AL17" s="531" t="str">
        <f>S27</f>
        <v>明治</v>
      </c>
      <c r="AM17" s="529"/>
      <c r="AN17" s="529"/>
      <c r="AO17" s="118" t="s">
        <v>32</v>
      </c>
      <c r="AP17" s="529" t="str">
        <f>J27</f>
        <v>南大分</v>
      </c>
      <c r="AQ17" s="529"/>
      <c r="AR17" s="536"/>
    </row>
    <row r="18" spans="2:44" ht="19.5" customHeight="1">
      <c r="B18" s="135">
        <f>'2部後期日程(10チーム)'!A17</f>
        <v>42631</v>
      </c>
      <c r="C18" s="478" t="str">
        <f>'3部後期日程(10チーム)'!B17</f>
        <v>担当:</v>
      </c>
      <c r="D18" s="479"/>
      <c r="E18" s="479"/>
      <c r="F18" s="479"/>
      <c r="G18" s="480"/>
      <c r="H18" s="534" t="s">
        <v>13</v>
      </c>
      <c r="I18" s="533"/>
      <c r="J18" s="534"/>
      <c r="K18" s="532"/>
      <c r="L18" s="532"/>
      <c r="M18" s="139" t="s">
        <v>142</v>
      </c>
      <c r="N18" s="532"/>
      <c r="O18" s="532"/>
      <c r="P18" s="533"/>
      <c r="Q18" s="534"/>
      <c r="R18" s="532"/>
      <c r="S18" s="532"/>
      <c r="T18" s="139" t="s">
        <v>142</v>
      </c>
      <c r="U18" s="532"/>
      <c r="V18" s="532"/>
      <c r="W18" s="533"/>
      <c r="X18" s="534"/>
      <c r="Y18" s="532"/>
      <c r="Z18" s="532"/>
      <c r="AA18" s="139" t="s">
        <v>142</v>
      </c>
      <c r="AB18" s="532"/>
      <c r="AC18" s="532"/>
      <c r="AD18" s="533"/>
      <c r="AE18" s="534"/>
      <c r="AF18" s="532"/>
      <c r="AG18" s="532"/>
      <c r="AH18" s="139" t="s">
        <v>142</v>
      </c>
      <c r="AI18" s="532"/>
      <c r="AJ18" s="532"/>
      <c r="AK18" s="533"/>
      <c r="AL18" s="534"/>
      <c r="AM18" s="532"/>
      <c r="AN18" s="532"/>
      <c r="AO18" s="139" t="s">
        <v>142</v>
      </c>
      <c r="AP18" s="532"/>
      <c r="AQ18" s="532"/>
      <c r="AR18" s="535"/>
    </row>
    <row r="19" spans="2:44" ht="19.5" customHeight="1">
      <c r="B19" s="132" t="str">
        <f>'2部後期日程(10チーム)'!A18</f>
        <v>(日)</v>
      </c>
      <c r="C19" s="481" t="str">
        <f>'3部後期日程(10チーム)'!B18</f>
        <v>会場:</v>
      </c>
      <c r="D19" s="482"/>
      <c r="E19" s="482"/>
      <c r="F19" s="482"/>
      <c r="G19" s="483"/>
      <c r="H19" s="525" t="s">
        <v>12</v>
      </c>
      <c r="I19" s="524"/>
      <c r="J19" s="525" t="str">
        <f>M26</f>
        <v>北郡坂ノ市</v>
      </c>
      <c r="K19" s="523"/>
      <c r="L19" s="523"/>
      <c r="M19" s="119" t="s">
        <v>32</v>
      </c>
      <c r="N19" s="523" t="str">
        <f>S26</f>
        <v>カティオーラ松岡</v>
      </c>
      <c r="O19" s="523"/>
      <c r="P19" s="524"/>
      <c r="Q19" s="525" t="str">
        <f>P26</f>
        <v>レガッテ</v>
      </c>
      <c r="R19" s="523"/>
      <c r="S19" s="523"/>
      <c r="T19" s="119" t="s">
        <v>32</v>
      </c>
      <c r="U19" s="523" t="str">
        <f>M27</f>
        <v>明野西</v>
      </c>
      <c r="V19" s="523"/>
      <c r="W19" s="524"/>
      <c r="X19" s="525" t="str">
        <f>G27</f>
        <v>タートルズA</v>
      </c>
      <c r="Y19" s="523"/>
      <c r="Z19" s="523"/>
      <c r="AA19" s="119" t="s">
        <v>32</v>
      </c>
      <c r="AB19" s="523" t="str">
        <f>M26</f>
        <v>北郡坂ノ市</v>
      </c>
      <c r="AC19" s="523"/>
      <c r="AD19" s="524"/>
      <c r="AE19" s="525" t="str">
        <f>S26</f>
        <v>カティオーラ松岡</v>
      </c>
      <c r="AF19" s="523"/>
      <c r="AG19" s="523"/>
      <c r="AH19" s="119" t="s">
        <v>32</v>
      </c>
      <c r="AI19" s="523" t="str">
        <f>M27</f>
        <v>明野西</v>
      </c>
      <c r="AJ19" s="523"/>
      <c r="AK19" s="524"/>
      <c r="AL19" s="525" t="str">
        <f>P26</f>
        <v>レガッテ</v>
      </c>
      <c r="AM19" s="523"/>
      <c r="AN19" s="523"/>
      <c r="AO19" s="119" t="s">
        <v>32</v>
      </c>
      <c r="AP19" s="523" t="str">
        <f>G27</f>
        <v>タートルズA</v>
      </c>
      <c r="AQ19" s="523"/>
      <c r="AR19" s="538"/>
    </row>
    <row r="20" spans="2:44" ht="19.5" customHeight="1" thickBot="1">
      <c r="B20" s="133"/>
      <c r="C20" s="484" t="str">
        <f>'3部後期日程(10チーム)'!B19</f>
        <v>担当:</v>
      </c>
      <c r="D20" s="485"/>
      <c r="E20" s="485"/>
      <c r="F20" s="485"/>
      <c r="G20" s="486"/>
      <c r="H20" s="520" t="s">
        <v>13</v>
      </c>
      <c r="I20" s="522"/>
      <c r="J20" s="520"/>
      <c r="K20" s="521"/>
      <c r="L20" s="521"/>
      <c r="M20" s="138" t="s">
        <v>142</v>
      </c>
      <c r="N20" s="521"/>
      <c r="O20" s="521"/>
      <c r="P20" s="522"/>
      <c r="Q20" s="520"/>
      <c r="R20" s="521"/>
      <c r="S20" s="521"/>
      <c r="T20" s="138" t="s">
        <v>142</v>
      </c>
      <c r="U20" s="521"/>
      <c r="V20" s="521"/>
      <c r="W20" s="522"/>
      <c r="X20" s="520"/>
      <c r="Y20" s="521"/>
      <c r="Z20" s="521"/>
      <c r="AA20" s="138" t="s">
        <v>142</v>
      </c>
      <c r="AB20" s="521"/>
      <c r="AC20" s="521"/>
      <c r="AD20" s="522"/>
      <c r="AE20" s="520"/>
      <c r="AF20" s="521"/>
      <c r="AG20" s="521"/>
      <c r="AH20" s="138" t="s">
        <v>142</v>
      </c>
      <c r="AI20" s="521"/>
      <c r="AJ20" s="521"/>
      <c r="AK20" s="522"/>
      <c r="AL20" s="520"/>
      <c r="AM20" s="521"/>
      <c r="AN20" s="521"/>
      <c r="AO20" s="138" t="s">
        <v>142</v>
      </c>
      <c r="AP20" s="521"/>
      <c r="AQ20" s="521"/>
      <c r="AR20" s="537"/>
    </row>
    <row r="21" spans="2:44" ht="19.5" customHeight="1">
      <c r="B21" s="131" t="str">
        <f>'2部後期日程(10チーム)'!A20</f>
        <v>後期 第5節</v>
      </c>
      <c r="C21" s="475" t="str">
        <f>'3部後期日程(10チーム)'!B20</f>
        <v>会場:</v>
      </c>
      <c r="D21" s="476"/>
      <c r="E21" s="476"/>
      <c r="F21" s="476"/>
      <c r="G21" s="477"/>
      <c r="H21" s="531" t="s">
        <v>12</v>
      </c>
      <c r="I21" s="530"/>
      <c r="J21" s="531" t="str">
        <f>G26</f>
        <v>カティオーラ大在</v>
      </c>
      <c r="K21" s="529"/>
      <c r="L21" s="529"/>
      <c r="M21" s="118" t="s">
        <v>32</v>
      </c>
      <c r="N21" s="529" t="str">
        <f>G27</f>
        <v>タートルズA</v>
      </c>
      <c r="O21" s="529"/>
      <c r="P21" s="530"/>
      <c r="Q21" s="531" t="str">
        <f>S27</f>
        <v>明治</v>
      </c>
      <c r="R21" s="529"/>
      <c r="S21" s="529"/>
      <c r="T21" s="118" t="s">
        <v>32</v>
      </c>
      <c r="U21" s="529" t="str">
        <f>M26</f>
        <v>北郡坂ノ市</v>
      </c>
      <c r="V21" s="529"/>
      <c r="W21" s="530"/>
      <c r="X21" s="531" t="str">
        <f>G27</f>
        <v>タートルズA</v>
      </c>
      <c r="Y21" s="529"/>
      <c r="Z21" s="529"/>
      <c r="AA21" s="118" t="s">
        <v>32</v>
      </c>
      <c r="AB21" s="529" t="str">
        <f>M27</f>
        <v>明野西</v>
      </c>
      <c r="AC21" s="529"/>
      <c r="AD21" s="530"/>
      <c r="AE21" s="531" t="str">
        <f>G26</f>
        <v>カティオーラ大在</v>
      </c>
      <c r="AF21" s="529"/>
      <c r="AG21" s="529"/>
      <c r="AH21" s="118" t="s">
        <v>32</v>
      </c>
      <c r="AI21" s="529" t="str">
        <f>S27</f>
        <v>明治</v>
      </c>
      <c r="AJ21" s="529"/>
      <c r="AK21" s="530"/>
      <c r="AL21" s="531" t="str">
        <f>M26</f>
        <v>北郡坂ノ市</v>
      </c>
      <c r="AM21" s="529"/>
      <c r="AN21" s="529"/>
      <c r="AO21" s="118" t="s">
        <v>32</v>
      </c>
      <c r="AP21" s="529" t="str">
        <f>M27</f>
        <v>明野西</v>
      </c>
      <c r="AQ21" s="529"/>
      <c r="AR21" s="536"/>
    </row>
    <row r="22" spans="2:44" ht="19.5" customHeight="1">
      <c r="B22" s="135">
        <f>'2部後期日程(10チーム)'!A21</f>
        <v>42645</v>
      </c>
      <c r="C22" s="478" t="str">
        <f>'3部後期日程(10チーム)'!B21</f>
        <v>担当:</v>
      </c>
      <c r="D22" s="479"/>
      <c r="E22" s="479"/>
      <c r="F22" s="479"/>
      <c r="G22" s="480"/>
      <c r="H22" s="534" t="s">
        <v>13</v>
      </c>
      <c r="I22" s="533"/>
      <c r="J22" s="534"/>
      <c r="K22" s="532"/>
      <c r="L22" s="532"/>
      <c r="M22" s="139" t="s">
        <v>142</v>
      </c>
      <c r="N22" s="532"/>
      <c r="O22" s="532"/>
      <c r="P22" s="533"/>
      <c r="Q22" s="534"/>
      <c r="R22" s="532"/>
      <c r="S22" s="532"/>
      <c r="T22" s="139" t="s">
        <v>142</v>
      </c>
      <c r="U22" s="532"/>
      <c r="V22" s="532"/>
      <c r="W22" s="533"/>
      <c r="X22" s="534"/>
      <c r="Y22" s="532"/>
      <c r="Z22" s="532"/>
      <c r="AA22" s="139" t="s">
        <v>142</v>
      </c>
      <c r="AB22" s="532"/>
      <c r="AC22" s="532"/>
      <c r="AD22" s="533"/>
      <c r="AE22" s="534"/>
      <c r="AF22" s="532"/>
      <c r="AG22" s="532"/>
      <c r="AH22" s="139" t="s">
        <v>142</v>
      </c>
      <c r="AI22" s="532"/>
      <c r="AJ22" s="532"/>
      <c r="AK22" s="533"/>
      <c r="AL22" s="534"/>
      <c r="AM22" s="532"/>
      <c r="AN22" s="532"/>
      <c r="AO22" s="139" t="s">
        <v>142</v>
      </c>
      <c r="AP22" s="532"/>
      <c r="AQ22" s="532"/>
      <c r="AR22" s="535"/>
    </row>
    <row r="23" spans="2:44" ht="19.5" customHeight="1">
      <c r="B23" s="132" t="str">
        <f>'2部後期日程(10チーム)'!A22</f>
        <v>(日)</v>
      </c>
      <c r="C23" s="481" t="str">
        <f>'3部後期日程(10チーム)'!B22</f>
        <v>会場:</v>
      </c>
      <c r="D23" s="482"/>
      <c r="E23" s="482"/>
      <c r="F23" s="482"/>
      <c r="G23" s="483"/>
      <c r="H23" s="525" t="s">
        <v>12</v>
      </c>
      <c r="I23" s="524"/>
      <c r="J23" s="525" t="str">
        <f>S26</f>
        <v>カティオーラ松岡</v>
      </c>
      <c r="K23" s="523"/>
      <c r="L23" s="523"/>
      <c r="M23" s="119" t="s">
        <v>32</v>
      </c>
      <c r="N23" s="523" t="str">
        <f>J27</f>
        <v>南大分</v>
      </c>
      <c r="O23" s="523"/>
      <c r="P23" s="524"/>
      <c r="Q23" s="525" t="str">
        <f>P26</f>
        <v>レガッテ</v>
      </c>
      <c r="R23" s="523"/>
      <c r="S23" s="523"/>
      <c r="T23" s="119" t="s">
        <v>32</v>
      </c>
      <c r="U23" s="523" t="str">
        <f>J26</f>
        <v>鴛野</v>
      </c>
      <c r="V23" s="523"/>
      <c r="W23" s="524"/>
      <c r="X23" s="525" t="str">
        <f>J27</f>
        <v>南大分</v>
      </c>
      <c r="Y23" s="523"/>
      <c r="Z23" s="523"/>
      <c r="AA23" s="119" t="s">
        <v>32</v>
      </c>
      <c r="AB23" s="523" t="str">
        <f>P27</f>
        <v>ブルーウイングA</v>
      </c>
      <c r="AC23" s="523"/>
      <c r="AD23" s="524"/>
      <c r="AE23" s="525" t="str">
        <f>S26</f>
        <v>カティオーラ松岡</v>
      </c>
      <c r="AF23" s="523"/>
      <c r="AG23" s="523"/>
      <c r="AH23" s="119" t="s">
        <v>32</v>
      </c>
      <c r="AI23" s="523" t="str">
        <f>J26</f>
        <v>鴛野</v>
      </c>
      <c r="AJ23" s="523"/>
      <c r="AK23" s="524"/>
      <c r="AL23" s="454"/>
      <c r="AM23" s="452"/>
      <c r="AN23" s="452"/>
      <c r="AO23" s="120" t="s">
        <v>32</v>
      </c>
      <c r="AP23" s="452"/>
      <c r="AQ23" s="452"/>
      <c r="AR23" s="453"/>
    </row>
    <row r="24" spans="2:44" ht="19.5" customHeight="1" thickBot="1">
      <c r="B24" s="133"/>
      <c r="C24" s="484" t="str">
        <f>'3部後期日程(10チーム)'!B23</f>
        <v>担当:</v>
      </c>
      <c r="D24" s="485"/>
      <c r="E24" s="485"/>
      <c r="F24" s="485"/>
      <c r="G24" s="486"/>
      <c r="H24" s="520" t="s">
        <v>13</v>
      </c>
      <c r="I24" s="522"/>
      <c r="J24" s="520"/>
      <c r="K24" s="521"/>
      <c r="L24" s="521"/>
      <c r="M24" s="138" t="s">
        <v>142</v>
      </c>
      <c r="N24" s="521"/>
      <c r="O24" s="521"/>
      <c r="P24" s="522"/>
      <c r="Q24" s="520"/>
      <c r="R24" s="521"/>
      <c r="S24" s="521"/>
      <c r="T24" s="138" t="s">
        <v>142</v>
      </c>
      <c r="U24" s="521"/>
      <c r="V24" s="521"/>
      <c r="W24" s="522"/>
      <c r="X24" s="520"/>
      <c r="Y24" s="521"/>
      <c r="Z24" s="521"/>
      <c r="AA24" s="138" t="s">
        <v>142</v>
      </c>
      <c r="AB24" s="521"/>
      <c r="AC24" s="521"/>
      <c r="AD24" s="522"/>
      <c r="AE24" s="520"/>
      <c r="AF24" s="521"/>
      <c r="AG24" s="521"/>
      <c r="AH24" s="138" t="s">
        <v>142</v>
      </c>
      <c r="AI24" s="521"/>
      <c r="AJ24" s="521"/>
      <c r="AK24" s="522"/>
      <c r="AL24" s="528"/>
      <c r="AM24" s="526"/>
      <c r="AN24" s="526"/>
      <c r="AO24" s="121" t="s">
        <v>142</v>
      </c>
      <c r="AP24" s="526"/>
      <c r="AQ24" s="526"/>
      <c r="AR24" s="527"/>
    </row>
    <row r="25" ht="19.5" customHeight="1"/>
    <row r="26" spans="6:20" ht="19.5" customHeight="1" hidden="1">
      <c r="F26" s="12" t="s">
        <v>33</v>
      </c>
      <c r="G26" s="519" t="str">
        <f>'組合せ (後期)'!D20</f>
        <v>カティオーラ大在</v>
      </c>
      <c r="H26" s="519"/>
      <c r="I26" s="12" t="s">
        <v>34</v>
      </c>
      <c r="J26" s="519" t="str">
        <f>'組合せ (後期)'!D21</f>
        <v>鴛野</v>
      </c>
      <c r="K26" s="519"/>
      <c r="L26" s="12" t="s">
        <v>35</v>
      </c>
      <c r="M26" s="519" t="str">
        <f>'組合せ (後期)'!D22</f>
        <v>北郡坂ノ市</v>
      </c>
      <c r="N26" s="519"/>
      <c r="O26" s="12" t="s">
        <v>36</v>
      </c>
      <c r="P26" s="519" t="str">
        <f>'組合せ (後期)'!D23</f>
        <v>レガッテ</v>
      </c>
      <c r="Q26" s="519"/>
      <c r="R26" s="12" t="s">
        <v>37</v>
      </c>
      <c r="S26" s="519" t="str">
        <f>'組合せ (後期)'!D24</f>
        <v>カティオーラ松岡</v>
      </c>
      <c r="T26" s="519"/>
    </row>
    <row r="27" spans="6:20" ht="19.5" customHeight="1" hidden="1">
      <c r="F27" s="12" t="s">
        <v>38</v>
      </c>
      <c r="G27" s="519" t="str">
        <f>'組合せ (後期)'!D25</f>
        <v>タートルズA</v>
      </c>
      <c r="H27" s="519"/>
      <c r="I27" s="12" t="s">
        <v>39</v>
      </c>
      <c r="J27" s="519" t="str">
        <f>'組合せ (後期)'!D26</f>
        <v>南大分</v>
      </c>
      <c r="K27" s="519"/>
      <c r="L27" s="12" t="s">
        <v>40</v>
      </c>
      <c r="M27" s="519" t="str">
        <f>'組合せ (後期)'!D27</f>
        <v>明野西</v>
      </c>
      <c r="N27" s="519"/>
      <c r="O27" s="12" t="s">
        <v>41</v>
      </c>
      <c r="P27" s="519" t="str">
        <f>'組合せ (後期)'!D28</f>
        <v>ブルーウイングA</v>
      </c>
      <c r="Q27" s="519"/>
      <c r="R27" s="12" t="s">
        <v>42</v>
      </c>
      <c r="S27" s="519" t="str">
        <f>'組合せ (後期)'!D29</f>
        <v>明治</v>
      </c>
      <c r="T27" s="519"/>
    </row>
    <row r="28" ht="19.5" customHeight="1"/>
    <row r="29" spans="2:44" ht="30" customHeight="1">
      <c r="B29" s="63" t="s">
        <v>80</v>
      </c>
      <c r="C29" s="13"/>
      <c r="D29" s="13"/>
      <c r="E29" s="15" t="s">
        <v>0</v>
      </c>
      <c r="G29" s="16" t="s">
        <v>1</v>
      </c>
      <c r="H29" s="90" t="s">
        <v>76</v>
      </c>
      <c r="I29" s="17">
        <v>3</v>
      </c>
      <c r="K29" s="16" t="s">
        <v>2</v>
      </c>
      <c r="L29" s="90" t="s">
        <v>77</v>
      </c>
      <c r="M29" s="17">
        <v>0</v>
      </c>
      <c r="O29" s="46" t="s">
        <v>3</v>
      </c>
      <c r="P29" s="90" t="s">
        <v>78</v>
      </c>
      <c r="Q29" s="17">
        <v>1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4"/>
      <c r="AJ29" s="14"/>
      <c r="AK29" s="14"/>
      <c r="AL29" s="14"/>
      <c r="AM29" s="14"/>
      <c r="AN29" s="14"/>
      <c r="AO29" s="14"/>
      <c r="AP29" s="14"/>
      <c r="AQ29" s="14"/>
      <c r="AR29" s="13"/>
    </row>
    <row r="30" spans="3:44" ht="9.75" customHeight="1" thickBo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2:46" ht="60" customHeight="1" thickBot="1">
      <c r="B31" s="18"/>
      <c r="C31" s="19"/>
      <c r="D31" s="518" t="str">
        <f>B32</f>
        <v>カティオーラ大在</v>
      </c>
      <c r="E31" s="515"/>
      <c r="F31" s="515"/>
      <c r="G31" s="515" t="str">
        <f>B34</f>
        <v>鴛野</v>
      </c>
      <c r="H31" s="515"/>
      <c r="I31" s="515"/>
      <c r="J31" s="515" t="str">
        <f>B36</f>
        <v>北郡坂ノ市</v>
      </c>
      <c r="K31" s="515"/>
      <c r="L31" s="515"/>
      <c r="M31" s="515" t="str">
        <f>B38</f>
        <v>レガッテ</v>
      </c>
      <c r="N31" s="515"/>
      <c r="O31" s="515"/>
      <c r="P31" s="515" t="str">
        <f>B40</f>
        <v>カティオーラ松岡</v>
      </c>
      <c r="Q31" s="515"/>
      <c r="R31" s="515"/>
      <c r="S31" s="515" t="str">
        <f>B42</f>
        <v>タートルズA</v>
      </c>
      <c r="T31" s="515"/>
      <c r="U31" s="515"/>
      <c r="V31" s="515" t="str">
        <f>B44</f>
        <v>南大分</v>
      </c>
      <c r="W31" s="515"/>
      <c r="X31" s="515"/>
      <c r="Y31" s="515" t="str">
        <f>B46</f>
        <v>明野西</v>
      </c>
      <c r="Z31" s="515"/>
      <c r="AA31" s="515"/>
      <c r="AB31" s="515" t="str">
        <f>B48</f>
        <v>ブルーウイングA</v>
      </c>
      <c r="AC31" s="515"/>
      <c r="AD31" s="515"/>
      <c r="AE31" s="515" t="str">
        <f>B50</f>
        <v>明治</v>
      </c>
      <c r="AF31" s="515"/>
      <c r="AG31" s="516"/>
      <c r="AH31" s="20" t="s">
        <v>1</v>
      </c>
      <c r="AI31" s="20" t="s">
        <v>4</v>
      </c>
      <c r="AJ31" s="62" t="s">
        <v>3</v>
      </c>
      <c r="AK31" s="91" t="s">
        <v>5</v>
      </c>
      <c r="AL31" s="62" t="s">
        <v>6</v>
      </c>
      <c r="AM31" s="91" t="s">
        <v>7</v>
      </c>
      <c r="AN31" s="423" t="s">
        <v>45</v>
      </c>
      <c r="AO31" s="425"/>
      <c r="AP31" s="20" t="s">
        <v>46</v>
      </c>
      <c r="AQ31" s="423" t="s">
        <v>47</v>
      </c>
      <c r="AR31" s="425"/>
      <c r="AS31" s="21" t="s">
        <v>48</v>
      </c>
      <c r="AT31" s="42" t="s">
        <v>119</v>
      </c>
    </row>
    <row r="32" spans="2:46" ht="19.5" customHeight="1">
      <c r="B32" s="517" t="str">
        <f>G26</f>
        <v>カティオーラ大在</v>
      </c>
      <c r="C32" s="50" t="s">
        <v>8</v>
      </c>
      <c r="D32" s="86"/>
      <c r="E32" s="65"/>
      <c r="F32" s="66"/>
      <c r="G32" s="22"/>
      <c r="H32" s="23">
        <f>IF(G33="","",IF(G33=I33,"△",IF(G33&gt;I33,"○",IF(G33&lt;I33,"●",IF))))</f>
      </c>
      <c r="I32" s="24"/>
      <c r="J32" s="22"/>
      <c r="K32" s="23">
        <f>IF(J33="","",IF(J33=L33,"△",IF(J33&gt;L33,"○",IF(J33&lt;L33,"●",IF))))</f>
      </c>
      <c r="L32" s="24"/>
      <c r="M32" s="22"/>
      <c r="N32" s="23">
        <f>IF(M33="","",IF(M33=O33,"△",IF(M33&gt;O33,"○",IF(M33&lt;O33,"●",IF))))</f>
      </c>
      <c r="O32" s="24"/>
      <c r="P32" s="22"/>
      <c r="Q32" s="23">
        <f>IF(P33="","",IF(P33=R33,"△",IF(P33&gt;R33,"○",IF(P33&lt;R33,"●",IF))))</f>
      </c>
      <c r="R32" s="24"/>
      <c r="S32" s="22"/>
      <c r="T32" s="23">
        <f>IF(S33="","",IF(S33=U33,"△",IF(S33&gt;U33,"○",IF(S33&lt;U33,"●",IF))))</f>
      </c>
      <c r="U32" s="24"/>
      <c r="V32" s="22"/>
      <c r="W32" s="23">
        <f>IF(V33="","",IF(V33=X33,"△",IF(V33&gt;X33,"○",IF(V33&lt;X33,"●",IF))))</f>
      </c>
      <c r="X32" s="24"/>
      <c r="Y32" s="22"/>
      <c r="Z32" s="23">
        <f>IF(Y33="","",IF(Y33=AA33,"△",IF(Y33&gt;AA33,"○",IF(Y33&lt;AA33,"●",IF))))</f>
      </c>
      <c r="AA32" s="24"/>
      <c r="AB32" s="22"/>
      <c r="AC32" s="23">
        <f>IF(AB33="","",IF(AB33=AD33,"△",IF(AB33&gt;AD33,"○",IF(AB33&lt;AD33,"●",IF))))</f>
      </c>
      <c r="AD32" s="24"/>
      <c r="AE32" s="22"/>
      <c r="AF32" s="23">
        <f>IF(AE33="","",IF(AE33=AG33,"△",IF(AE33&gt;AG33,"○",IF(AE33&lt;AG33,"●",IF))))</f>
      </c>
      <c r="AG32" s="59"/>
      <c r="AH32" s="391">
        <f>COUNTIF(D32:AG32,"○")</f>
        <v>0</v>
      </c>
      <c r="AI32" s="391">
        <f>COUNTIF(D32:AG32,"●")</f>
        <v>0</v>
      </c>
      <c r="AJ32" s="512">
        <f>COUNTIF(E32:AG32,"△")+COUNTIF(E32:AG32,"▲")</f>
        <v>0</v>
      </c>
      <c r="AK32" s="513">
        <f>SUM(D33,G33,J33,M33,P33,S33,V33,AB33,AE33,Y33)</f>
        <v>0</v>
      </c>
      <c r="AL32" s="512">
        <f>SUM(F33,I33,L33,O33,R33,U33,X33,AD33,AG33,AA33)</f>
        <v>0</v>
      </c>
      <c r="AM32" s="514">
        <f>(AH32*3)+(AJ32*1)</f>
        <v>0</v>
      </c>
      <c r="AN32" s="489">
        <f>RANK(AM32,$AM$32:AM$51)</f>
        <v>1</v>
      </c>
      <c r="AO32" s="491" t="s">
        <v>49</v>
      </c>
      <c r="AP32" s="391">
        <f>AK32-AL32</f>
        <v>0</v>
      </c>
      <c r="AQ32" s="493">
        <f>RANK(AP32,$AP$32:AP$50)</f>
        <v>1</v>
      </c>
      <c r="AR32" s="397" t="s">
        <v>49</v>
      </c>
      <c r="AS32" s="390"/>
      <c r="AT32" s="375">
        <f>AM32/10</f>
        <v>0</v>
      </c>
    </row>
    <row r="33" spans="2:46" ht="19.5" customHeight="1">
      <c r="B33" s="511"/>
      <c r="C33" s="51" t="s">
        <v>9</v>
      </c>
      <c r="D33" s="67"/>
      <c r="E33" s="68"/>
      <c r="F33" s="87"/>
      <c r="G33" s="35">
        <f>IF(J6="","",J6)</f>
      </c>
      <c r="H33" s="69" t="s">
        <v>17</v>
      </c>
      <c r="I33" s="34">
        <f>IF(N6="","",N6)</f>
      </c>
      <c r="J33" s="35">
        <f>IF(AL14="","",AL14)</f>
      </c>
      <c r="K33" s="69" t="s">
        <v>17</v>
      </c>
      <c r="L33" s="34">
        <f>IF(AP14="","",AP14)</f>
      </c>
      <c r="M33" s="35">
        <f>IF(AB12="","",AB12)</f>
      </c>
      <c r="N33" s="69" t="s">
        <v>17</v>
      </c>
      <c r="O33" s="34">
        <f>IF(X12="","",X12)</f>
      </c>
      <c r="P33" s="35">
        <f>IF(AB6="","",AB6)</f>
      </c>
      <c r="Q33" s="69" t="s">
        <v>17</v>
      </c>
      <c r="R33" s="34">
        <f>IF(X6="","",X6)</f>
      </c>
      <c r="S33" s="35">
        <f>IF(J22="","",J22)</f>
      </c>
      <c r="T33" s="69" t="s">
        <v>17</v>
      </c>
      <c r="U33" s="34">
        <f>IF(N22="","",N22)</f>
      </c>
      <c r="V33" s="35">
        <f>IF(AB18="","",AB18)</f>
      </c>
      <c r="W33" s="69" t="s">
        <v>17</v>
      </c>
      <c r="X33" s="34">
        <f>IF(X18="","",X18)</f>
      </c>
      <c r="Y33" s="35">
        <f>IF(AB14="","",AB14)</f>
      </c>
      <c r="Z33" s="69" t="s">
        <v>17</v>
      </c>
      <c r="AA33" s="34">
        <f>IF(X14="","",X14)</f>
      </c>
      <c r="AB33" s="35">
        <f>IF(J18="","",J18)</f>
      </c>
      <c r="AC33" s="69" t="s">
        <v>17</v>
      </c>
      <c r="AD33" s="34">
        <f>IF(N18="","",N18)</f>
      </c>
      <c r="AE33" s="35">
        <f>IF(AE22="","",AE22)</f>
      </c>
      <c r="AF33" s="69" t="s">
        <v>17</v>
      </c>
      <c r="AG33" s="54">
        <f>IF(AI22="","",AI22)</f>
      </c>
      <c r="AH33" s="408"/>
      <c r="AI33" s="408"/>
      <c r="AJ33" s="506"/>
      <c r="AK33" s="509"/>
      <c r="AL33" s="506"/>
      <c r="AM33" s="502"/>
      <c r="AN33" s="490"/>
      <c r="AO33" s="492"/>
      <c r="AP33" s="408"/>
      <c r="AQ33" s="401"/>
      <c r="AR33" s="414"/>
      <c r="AS33" s="374"/>
      <c r="AT33" s="369"/>
    </row>
    <row r="34" spans="2:46" ht="19.5" customHeight="1">
      <c r="B34" s="510" t="str">
        <f>J26</f>
        <v>鴛野</v>
      </c>
      <c r="C34" s="52" t="s">
        <v>8</v>
      </c>
      <c r="D34" s="70"/>
      <c r="E34" s="23">
        <f>IF(D35="","",IF(D35=F35,"△",IF(D35&gt;F35,"○",IF(D35&lt;F35,"●",IF))))</f>
      </c>
      <c r="F34" s="29"/>
      <c r="G34" s="88"/>
      <c r="H34" s="71"/>
      <c r="I34" s="72"/>
      <c r="J34" s="33"/>
      <c r="K34" s="23">
        <f>IF(J35="","",IF(J35=L35,"△",IF(J35&gt;L35,"○",IF(J35&lt;L35,"●",IF))))</f>
      </c>
      <c r="L34" s="29"/>
      <c r="M34" s="33"/>
      <c r="N34" s="23">
        <f>IF(M35="","",IF(M35=O35,"△",IF(M35&gt;O35,"○",IF(M35&lt;O35,"●",IF))))</f>
      </c>
      <c r="O34" s="29"/>
      <c r="P34" s="33"/>
      <c r="Q34" s="23">
        <f>IF(P35="","",IF(P35=R35,"△",IF(P35&gt;R35,"○",IF(P35&lt;R35,"●",IF))))</f>
      </c>
      <c r="R34" s="29"/>
      <c r="S34" s="33"/>
      <c r="T34" s="23">
        <f>IF(S35="","",IF(S35=U35,"△",IF(S35&gt;U35,"○",IF(S35&lt;U35,"●",IF))))</f>
      </c>
      <c r="U34" s="29"/>
      <c r="V34" s="33"/>
      <c r="W34" s="23">
        <f>IF(V35="","",IF(V35=X35,"△",IF(V35&gt;X35,"○",IF(V35&lt;X35,"●",IF))))</f>
      </c>
      <c r="X34" s="29"/>
      <c r="Y34" s="33"/>
      <c r="Z34" s="23">
        <f>IF(Y35="","",IF(Y35=AA35,"△",IF(Y35&gt;AA35,"○",IF(Y35&lt;AA35,"●",IF))))</f>
      </c>
      <c r="AA34" s="29"/>
      <c r="AB34" s="33"/>
      <c r="AC34" s="23">
        <f>IF(AB35="","",IF(AB35=AD35,"△",IF(AB35&gt;AD35,"○",IF(AB35&lt;AD35,"●",IF))))</f>
      </c>
      <c r="AD34" s="29"/>
      <c r="AE34" s="33"/>
      <c r="AF34" s="23">
        <f>IF(AE35="","",IF(AE35=AG35,"△",IF(AE35&gt;AG35,"○",IF(AE35&lt;AG35,"●",IF))))</f>
      </c>
      <c r="AG34" s="44"/>
      <c r="AH34" s="407">
        <f>COUNTIF(D34:AG34,"○")</f>
        <v>0</v>
      </c>
      <c r="AI34" s="407">
        <f>COUNTIF(D34:AG34,"●")</f>
        <v>0</v>
      </c>
      <c r="AJ34" s="498">
        <f>COUNTIF(E34:AG34,"△")+COUNTIF(E34:AG34,"▲")</f>
        <v>0</v>
      </c>
      <c r="AK34" s="500">
        <f>SUM(D35,G35,J35,M35,P35,S35,V35,AB35,AE35,Y35)</f>
        <v>0</v>
      </c>
      <c r="AL34" s="498">
        <f>SUM(F35,I35,L35,O35,R35,U35,X35,AD35,AG35,AA35)</f>
        <v>0</v>
      </c>
      <c r="AM34" s="502">
        <f>(AH34*3)+(AJ34*1)</f>
        <v>0</v>
      </c>
      <c r="AN34" s="490">
        <f>RANK(AM34,$AM$32:AM$51)</f>
        <v>1</v>
      </c>
      <c r="AO34" s="492" t="s">
        <v>49</v>
      </c>
      <c r="AP34" s="407">
        <f>AK34-AL34</f>
        <v>0</v>
      </c>
      <c r="AQ34" s="401">
        <f>RANK(AP34,$AP$32:AP$50)</f>
        <v>1</v>
      </c>
      <c r="AR34" s="413" t="s">
        <v>49</v>
      </c>
      <c r="AS34" s="373"/>
      <c r="AT34" s="369">
        <f>AM34/10</f>
        <v>0</v>
      </c>
    </row>
    <row r="35" spans="2:46" ht="19.5" customHeight="1">
      <c r="B35" s="511"/>
      <c r="C35" s="51" t="s">
        <v>9</v>
      </c>
      <c r="D35" s="73">
        <f>I33</f>
      </c>
      <c r="E35" s="69" t="s">
        <v>17</v>
      </c>
      <c r="F35" s="34">
        <f>G33</f>
      </c>
      <c r="G35" s="74"/>
      <c r="H35" s="68"/>
      <c r="I35" s="87"/>
      <c r="J35" s="26">
        <f>IF(AE6="","",AE6)</f>
      </c>
      <c r="K35" s="69" t="s">
        <v>17</v>
      </c>
      <c r="L35" s="28">
        <f>IF(AI6="","",AI6)</f>
      </c>
      <c r="M35" s="75">
        <f>IF(U24="","",U24)</f>
      </c>
      <c r="N35" s="69" t="s">
        <v>17</v>
      </c>
      <c r="O35" s="34">
        <f>IF(Q24="","",Q24)</f>
      </c>
      <c r="P35" s="35">
        <f>IF(AI24="","",AI24)</f>
      </c>
      <c r="Q35" s="69" t="s">
        <v>17</v>
      </c>
      <c r="R35" s="34">
        <f>IF(AE24="","",AE24)</f>
      </c>
      <c r="S35" s="35">
        <f>IF(Q12="","",Q12)</f>
      </c>
      <c r="T35" s="69" t="s">
        <v>17</v>
      </c>
      <c r="U35" s="34">
        <f>IF(U12="","",U12)</f>
      </c>
      <c r="V35" s="35">
        <f>IF(AE14="","",AE14)</f>
      </c>
      <c r="W35" s="69" t="s">
        <v>17</v>
      </c>
      <c r="X35" s="34">
        <f>IF(AI14="","",AI14)</f>
      </c>
      <c r="Y35" s="35">
        <f>IF(N14="","",N14)</f>
      </c>
      <c r="Z35" s="69" t="s">
        <v>17</v>
      </c>
      <c r="AA35" s="34">
        <f>IF(J14="","",J14)</f>
      </c>
      <c r="AB35" s="35">
        <f>IF(AI18="","",AI18)</f>
      </c>
      <c r="AC35" s="27" t="s">
        <v>17</v>
      </c>
      <c r="AD35" s="34">
        <f>IF(AE18="","",AE18)</f>
      </c>
      <c r="AE35" s="35">
        <f>IF(Q18="","",Q18)</f>
      </c>
      <c r="AF35" s="69" t="s">
        <v>17</v>
      </c>
      <c r="AG35" s="43">
        <f>IF(U18="","",U18)</f>
      </c>
      <c r="AH35" s="408"/>
      <c r="AI35" s="408"/>
      <c r="AJ35" s="506"/>
      <c r="AK35" s="509"/>
      <c r="AL35" s="506"/>
      <c r="AM35" s="502"/>
      <c r="AN35" s="490"/>
      <c r="AO35" s="492"/>
      <c r="AP35" s="408"/>
      <c r="AQ35" s="401"/>
      <c r="AR35" s="414"/>
      <c r="AS35" s="374"/>
      <c r="AT35" s="369"/>
    </row>
    <row r="36" spans="2:46" ht="19.5" customHeight="1">
      <c r="B36" s="510" t="str">
        <f>M26</f>
        <v>北郡坂ノ市</v>
      </c>
      <c r="C36" s="52" t="s">
        <v>8</v>
      </c>
      <c r="D36" s="70"/>
      <c r="E36" s="23">
        <f>IF(D37="","",IF(D37=F37,"△",IF(D37&gt;F37,"○",IF(D37&lt;F37,"●",IF))))</f>
      </c>
      <c r="F36" s="29"/>
      <c r="G36" s="33"/>
      <c r="H36" s="23">
        <f>IF(G37="","",IF(G37=I37,"△",IF(G37&gt;I37,"○",IF(G37&lt;I37,"●",IF))))</f>
      </c>
      <c r="I36" s="29"/>
      <c r="J36" s="88"/>
      <c r="K36" s="71"/>
      <c r="L36" s="72"/>
      <c r="M36" s="33"/>
      <c r="N36" s="23">
        <f>IF(M37="","",IF(M37=O37,"△",IF(M37&gt;O37,"○",IF(M37&lt;O37,"●",IF))))</f>
      </c>
      <c r="O36" s="22"/>
      <c r="P36" s="33"/>
      <c r="Q36" s="23">
        <f>IF(P37="","",IF(P37=R37,"△",IF(P37&gt;R37,"○",IF(P37&lt;R37,"●",IF))))</f>
      </c>
      <c r="R36" s="24"/>
      <c r="S36" s="33"/>
      <c r="T36" s="23">
        <f>IF(S37="","",IF(S37=U37,"△",IF(S37&gt;U37,"○",IF(S37&lt;U37,"●",IF))))</f>
      </c>
      <c r="U36" s="29"/>
      <c r="V36" s="33"/>
      <c r="W36" s="23">
        <f>IF(V37="","",IF(V37=X37,"△",IF(V37&gt;X37,"○",IF(V37&lt;X37,"●",IF))))</f>
      </c>
      <c r="X36" s="29"/>
      <c r="Y36" s="33"/>
      <c r="Z36" s="23">
        <f>IF(Y37="","",IF(Y37=AA37,"△",IF(Y37&gt;AA37,"○",IF(Y37&lt;AA37,"●",IF))))</f>
      </c>
      <c r="AA36" s="29"/>
      <c r="AB36" s="33"/>
      <c r="AC36" s="23">
        <f>IF(AB37="","",IF(AB37=AD37,"△",IF(AB37&gt;AD37,"○",IF(AB37&lt;AD37,"●",IF))))</f>
      </c>
      <c r="AD36" s="29"/>
      <c r="AE36" s="33"/>
      <c r="AF36" s="23">
        <f>IF(AE37="","",IF(AE37=AG37,"△",IF(AE37&gt;AG37,"○",IF(AE37&lt;AG37,"●",IF))))</f>
      </c>
      <c r="AG36" s="44"/>
      <c r="AH36" s="407">
        <f>COUNTIF(D36:AG36,"○")</f>
        <v>0</v>
      </c>
      <c r="AI36" s="407">
        <f>COUNTIF(D36:AG36,"●")</f>
        <v>0</v>
      </c>
      <c r="AJ36" s="498">
        <f>COUNTIF(E36:AG36,"△")+COUNTIF(E36:AG36,"▲")</f>
        <v>0</v>
      </c>
      <c r="AK36" s="500">
        <f>SUM(D37,G37,J37,M37,P37,S37,V37,AB37,AE37,Y37)</f>
        <v>0</v>
      </c>
      <c r="AL36" s="498">
        <f>SUM(F37,I37,L37,O37,R37,U37,X37,AD37,AG37,AA37)</f>
        <v>0</v>
      </c>
      <c r="AM36" s="502">
        <f>(AH36*3)+(AJ36*1)</f>
        <v>0</v>
      </c>
      <c r="AN36" s="490">
        <f>RANK(AM36,$AM$32:AM$51)</f>
        <v>1</v>
      </c>
      <c r="AO36" s="492" t="s">
        <v>49</v>
      </c>
      <c r="AP36" s="407">
        <f>AK36-AL36</f>
        <v>0</v>
      </c>
      <c r="AQ36" s="401">
        <f>RANK(AP36,$AP$32:AP$50)</f>
        <v>1</v>
      </c>
      <c r="AR36" s="413" t="s">
        <v>49</v>
      </c>
      <c r="AS36" s="373"/>
      <c r="AT36" s="369">
        <f>AM36/10</f>
        <v>0</v>
      </c>
    </row>
    <row r="37" spans="2:46" ht="19.5" customHeight="1">
      <c r="B37" s="511"/>
      <c r="C37" s="51" t="s">
        <v>9</v>
      </c>
      <c r="D37" s="73">
        <f>L33</f>
      </c>
      <c r="E37" s="69" t="s">
        <v>17</v>
      </c>
      <c r="F37" s="34">
        <f>J33</f>
      </c>
      <c r="G37" s="76">
        <f>L35</f>
      </c>
      <c r="H37" s="69" t="s">
        <v>17</v>
      </c>
      <c r="I37" s="34">
        <f>J35</f>
      </c>
      <c r="J37" s="74"/>
      <c r="K37" s="68"/>
      <c r="L37" s="87"/>
      <c r="M37" s="77">
        <f>IF(Q6="","",Q6)</f>
      </c>
      <c r="N37" s="69" t="s">
        <v>17</v>
      </c>
      <c r="O37" s="77">
        <f>IF(U6="","",U6)</f>
      </c>
      <c r="P37" s="26">
        <f>IF(J20="","",J20)</f>
      </c>
      <c r="Q37" s="69" t="s">
        <v>17</v>
      </c>
      <c r="R37" s="34">
        <f>IF(N20="","",N20)</f>
      </c>
      <c r="S37" s="35">
        <f>IF(AB20="","",AB20)</f>
      </c>
      <c r="T37" s="69" t="s">
        <v>17</v>
      </c>
      <c r="U37" s="34">
        <f>IF(X20="","",X20)</f>
      </c>
      <c r="V37" s="35">
        <f>IF(Q14="","",Q14)</f>
      </c>
      <c r="W37" s="69" t="s">
        <v>17</v>
      </c>
      <c r="X37" s="34">
        <f>IF(U14="","",U14)</f>
      </c>
      <c r="Y37" s="35">
        <f>IF(AL22="","",AL22)</f>
      </c>
      <c r="Z37" s="69" t="s">
        <v>17</v>
      </c>
      <c r="AA37" s="34">
        <f>IF(AP22="","",AP22)</f>
      </c>
      <c r="AB37" s="35">
        <f>IF(X10="","",X10)</f>
      </c>
      <c r="AC37" s="27" t="s">
        <v>17</v>
      </c>
      <c r="AD37" s="34">
        <f>IF(AB10="","",AB10)</f>
      </c>
      <c r="AE37" s="35">
        <f>IF(U22="","",U22)</f>
      </c>
      <c r="AF37" s="69" t="s">
        <v>17</v>
      </c>
      <c r="AG37" s="43">
        <f>IF(Q22="","",Q22)</f>
      </c>
      <c r="AH37" s="408"/>
      <c r="AI37" s="408"/>
      <c r="AJ37" s="506"/>
      <c r="AK37" s="509"/>
      <c r="AL37" s="506"/>
      <c r="AM37" s="502"/>
      <c r="AN37" s="490"/>
      <c r="AO37" s="492"/>
      <c r="AP37" s="408"/>
      <c r="AQ37" s="401"/>
      <c r="AR37" s="414"/>
      <c r="AS37" s="374"/>
      <c r="AT37" s="369"/>
    </row>
    <row r="38" spans="2:46" ht="19.5" customHeight="1">
      <c r="B38" s="510" t="str">
        <f>P26</f>
        <v>レガッテ</v>
      </c>
      <c r="C38" s="52" t="s">
        <v>8</v>
      </c>
      <c r="D38" s="70"/>
      <c r="E38" s="23">
        <f>IF(D39="","",IF(D39=F39,"△",IF(D39&gt;F39,"○",IF(D39&lt;F39,"●",IF))))</f>
      </c>
      <c r="F38" s="29"/>
      <c r="G38" s="33"/>
      <c r="H38" s="23">
        <f>IF(G39="","",IF(G39=I39,"△",IF(G39&gt;I39,"○",IF(G39&lt;I39,"●",IF))))</f>
      </c>
      <c r="I38" s="29"/>
      <c r="J38" s="33"/>
      <c r="K38" s="23">
        <f>IF(J39="","",IF(J39=L39,"△",IF(J39&gt;L39,"○",IF(J39&lt;L39,"●",IF))))</f>
      </c>
      <c r="L38" s="29"/>
      <c r="M38" s="88"/>
      <c r="N38" s="71"/>
      <c r="O38" s="72"/>
      <c r="P38" s="33"/>
      <c r="Q38" s="23">
        <f>IF(P39="","",IF(P39=R39,"△",IF(P39&gt;R39,"○",IF(P39&lt;R39,"●",IF))))</f>
      </c>
      <c r="R38" s="29"/>
      <c r="S38" s="33"/>
      <c r="T38" s="23">
        <f>IF(S39="","",IF(S39=U39,"△",IF(S39&gt;U39,"○",IF(S39&lt;U39,"●",IF))))</f>
      </c>
      <c r="U38" s="29"/>
      <c r="V38" s="33"/>
      <c r="W38" s="23">
        <f>IF(V39="","",IF(V39=X39,"△",IF(V39&gt;X39,"○",IF(V39&lt;X39,"●",IF))))</f>
      </c>
      <c r="X38" s="29"/>
      <c r="Y38" s="33"/>
      <c r="Z38" s="23">
        <f>IF(Y39="","",IF(Y39=AA39,"△",IF(Y39&gt;AA39,"○",IF(Y39&lt;AA39,"●",IF))))</f>
      </c>
      <c r="AA38" s="29"/>
      <c r="AB38" s="33"/>
      <c r="AC38" s="23">
        <f>IF(AB39="","",IF(AB39=AD39,"△",IF(AB39&gt;AD39,"○",IF(AB39&lt;AD39,"●",IF))))</f>
      </c>
      <c r="AD38" s="29"/>
      <c r="AE38" s="33"/>
      <c r="AF38" s="23">
        <f>IF(AE39="","",IF(AE39=AG39,"△",IF(AE39&gt;AG39,"○",IF(AE39&lt;AG39,"●",IF))))</f>
      </c>
      <c r="AG38" s="44"/>
      <c r="AH38" s="407">
        <f>COUNTIF(D38:AG38,"○")</f>
        <v>0</v>
      </c>
      <c r="AI38" s="407">
        <f>COUNTIF(D38:AG38,"●")</f>
        <v>0</v>
      </c>
      <c r="AJ38" s="498">
        <f>COUNTIF(E38:AG38,"△")+COUNTIF(E38:AG38,"▲")</f>
        <v>0</v>
      </c>
      <c r="AK38" s="500">
        <f>SUM(D39,G39,J39,M39,P39,S39,V39,AB39,AE39,Y39)</f>
        <v>0</v>
      </c>
      <c r="AL38" s="498">
        <f>SUM(F39,I39,L39,O39,R39,U39,X39,AD39,AG39,AA39)</f>
        <v>0</v>
      </c>
      <c r="AM38" s="502">
        <f>(AH38*3)+(AJ38*1)</f>
        <v>0</v>
      </c>
      <c r="AN38" s="490">
        <f>RANK(AM38,$AM$32:AM$51)</f>
        <v>1</v>
      </c>
      <c r="AO38" s="376" t="s">
        <v>49</v>
      </c>
      <c r="AP38" s="407">
        <f>AK38-AL38</f>
        <v>0</v>
      </c>
      <c r="AQ38" s="401">
        <f>RANK(AP38,$AP$32:AP$50)</f>
        <v>1</v>
      </c>
      <c r="AR38" s="413" t="s">
        <v>49</v>
      </c>
      <c r="AS38" s="373"/>
      <c r="AT38" s="369">
        <f>AM38/10</f>
        <v>0</v>
      </c>
    </row>
    <row r="39" spans="2:46" ht="19.5" customHeight="1">
      <c r="B39" s="511"/>
      <c r="C39" s="51" t="s">
        <v>9</v>
      </c>
      <c r="D39" s="73">
        <f>O33</f>
      </c>
      <c r="E39" s="27" t="s">
        <v>32</v>
      </c>
      <c r="F39" s="34">
        <f>M33</f>
      </c>
      <c r="G39" s="76">
        <f>O35</f>
      </c>
      <c r="H39" s="27" t="s">
        <v>17</v>
      </c>
      <c r="I39" s="34">
        <f>M35</f>
      </c>
      <c r="J39" s="76">
        <f>O37</f>
      </c>
      <c r="K39" s="27" t="s">
        <v>17</v>
      </c>
      <c r="L39" s="34">
        <f>M37</f>
      </c>
      <c r="M39" s="74"/>
      <c r="N39" s="68"/>
      <c r="O39" s="87"/>
      <c r="P39" s="26">
        <f>IF(AL6="","",AL6)</f>
      </c>
      <c r="Q39" s="27" t="s">
        <v>17</v>
      </c>
      <c r="R39" s="28">
        <f>IF(AP6="","",AP6)</f>
      </c>
      <c r="S39" s="26">
        <f>IF(AL20="","",AL20)</f>
      </c>
      <c r="T39" s="27" t="s">
        <v>17</v>
      </c>
      <c r="U39" s="34">
        <f>IF(AP20="","",AP20)</f>
      </c>
      <c r="V39" s="35">
        <f>IF(J12="","",J12)</f>
      </c>
      <c r="W39" s="27" t="s">
        <v>17</v>
      </c>
      <c r="X39" s="34">
        <f>IF(N12="","",N12)</f>
      </c>
      <c r="Y39" s="35">
        <f>IF(Q20="","",Q20)</f>
      </c>
      <c r="Z39" s="27" t="s">
        <v>17</v>
      </c>
      <c r="AA39" s="34">
        <f>IF(U20="","",U20)</f>
      </c>
      <c r="AB39" s="35">
        <f>IF(X16="","",X16)</f>
      </c>
      <c r="AC39" s="27" t="s">
        <v>17</v>
      </c>
      <c r="AD39" s="34">
        <f>IF(AB16="","",AB16)</f>
      </c>
      <c r="AE39" s="35">
        <f>IF(AL16="","",AL16)</f>
      </c>
      <c r="AF39" s="27" t="s">
        <v>17</v>
      </c>
      <c r="AG39" s="43">
        <f>IF(AP16="","",AP16)</f>
      </c>
      <c r="AH39" s="408"/>
      <c r="AI39" s="408"/>
      <c r="AJ39" s="506"/>
      <c r="AK39" s="509"/>
      <c r="AL39" s="506"/>
      <c r="AM39" s="502"/>
      <c r="AN39" s="490"/>
      <c r="AO39" s="376"/>
      <c r="AP39" s="408"/>
      <c r="AQ39" s="401"/>
      <c r="AR39" s="414"/>
      <c r="AS39" s="374"/>
      <c r="AT39" s="369"/>
    </row>
    <row r="40" spans="2:46" ht="19.5" customHeight="1">
      <c r="B40" s="510" t="str">
        <f>S26</f>
        <v>カティオーラ松岡</v>
      </c>
      <c r="C40" s="52" t="s">
        <v>8</v>
      </c>
      <c r="D40" s="70"/>
      <c r="E40" s="23">
        <f>IF(D41="","",IF(D41=F41,"△",IF(D41&gt;F41,"○",IF(D41&lt;F41,"●",IF))))</f>
      </c>
      <c r="F40" s="29"/>
      <c r="G40" s="33"/>
      <c r="H40" s="23">
        <f>IF(G41="","",IF(G41=I41,"△",IF(G41&gt;I41,"○",IF(G41&lt;I41,"●",IF))))</f>
      </c>
      <c r="I40" s="29"/>
      <c r="J40" s="33"/>
      <c r="K40" s="23">
        <f>IF(J41="","",IF(J41=L41,"△",IF(J41&gt;L41,"○",IF(J41&lt;L41,"●",IF))))</f>
      </c>
      <c r="L40" s="29"/>
      <c r="M40" s="33"/>
      <c r="N40" s="23">
        <f>IF(M41="","",IF(M41=O41,"△",IF(M41&gt;O41,"○",IF(M41&lt;O41,"●",IF))))</f>
      </c>
      <c r="O40" s="29"/>
      <c r="P40" s="88"/>
      <c r="Q40" s="71"/>
      <c r="R40" s="72"/>
      <c r="S40" s="58"/>
      <c r="T40" s="23">
        <f>IF(S41="","",IF(S41=U41,"△",IF(S41&gt;U41,"○",IF(S41&lt;U41,"●",IF))))</f>
      </c>
      <c r="U40" s="24"/>
      <c r="V40" s="58"/>
      <c r="W40" s="23">
        <f>IF(V41="","",IF(V41=X41,"△",IF(V41&gt;X41,"○",IF(V41&lt;X41,"●",IF))))</f>
      </c>
      <c r="X40" s="24"/>
      <c r="Y40" s="58"/>
      <c r="Z40" s="23">
        <f>IF(Y41="","",IF(Y41=AA41,"△",IF(Y41&gt;AA41,"○",IF(Y41&lt;AA41,"●",IF))))</f>
      </c>
      <c r="AA40" s="24"/>
      <c r="AB40" s="58"/>
      <c r="AC40" s="23">
        <f>IF(AB41="","",IF(AB41=AD41,"△",IF(AB41&gt;AD41,"○",IF(AB41&lt;AD41,"●",IF))))</f>
      </c>
      <c r="AD40" s="24"/>
      <c r="AE40" s="58"/>
      <c r="AF40" s="23">
        <f>IF(AE41="","",IF(AE41=AG41,"△",IF(AE41&gt;AG41,"○",IF(AE41&lt;AG41,"●",IF))))</f>
      </c>
      <c r="AG40" s="44"/>
      <c r="AH40" s="407">
        <f>COUNTIF(D40:AG40,"○")</f>
        <v>0</v>
      </c>
      <c r="AI40" s="407">
        <f>COUNTIF(D40:AG40,"●")</f>
        <v>0</v>
      </c>
      <c r="AJ40" s="498">
        <f>COUNTIF(E40:AG40,"△")+COUNTIF(E40:AG40,"▲")</f>
        <v>0</v>
      </c>
      <c r="AK40" s="500">
        <f>SUM(D41,G41,J41,M41,P41,S41,V41,AB41,AE41,Y41)</f>
        <v>0</v>
      </c>
      <c r="AL40" s="498">
        <f>SUM(F41,I41,L41,O41,R41,U41,X41,AD41,AG41,AA41)</f>
        <v>0</v>
      </c>
      <c r="AM40" s="502">
        <f>(AH40*3)+(AJ40*1)</f>
        <v>0</v>
      </c>
      <c r="AN40" s="490">
        <f>RANK(AM40,$AM$32:AM$51)</f>
        <v>1</v>
      </c>
      <c r="AO40" s="492" t="s">
        <v>49</v>
      </c>
      <c r="AP40" s="407">
        <f>AK40-AL40</f>
        <v>0</v>
      </c>
      <c r="AQ40" s="401">
        <f>RANK(AP40,$AP$32:AP$50)</f>
        <v>1</v>
      </c>
      <c r="AR40" s="413" t="s">
        <v>49</v>
      </c>
      <c r="AS40" s="373"/>
      <c r="AT40" s="369">
        <f>AM40/10</f>
        <v>0</v>
      </c>
    </row>
    <row r="41" spans="2:46" ht="19.5" customHeight="1">
      <c r="B41" s="511"/>
      <c r="C41" s="51" t="s">
        <v>9</v>
      </c>
      <c r="D41" s="73">
        <f>R33</f>
      </c>
      <c r="E41" s="69" t="s">
        <v>17</v>
      </c>
      <c r="F41" s="34">
        <f>P33</f>
      </c>
      <c r="G41" s="76">
        <f>R35</f>
      </c>
      <c r="H41" s="69" t="s">
        <v>17</v>
      </c>
      <c r="I41" s="34">
        <f>P35</f>
      </c>
      <c r="J41" s="76">
        <f>R37</f>
      </c>
      <c r="K41" s="69" t="s">
        <v>17</v>
      </c>
      <c r="L41" s="34">
        <f>P37</f>
      </c>
      <c r="M41" s="76">
        <f>R39</f>
      </c>
      <c r="N41" s="69" t="s">
        <v>17</v>
      </c>
      <c r="O41" s="34">
        <f>P39</f>
      </c>
      <c r="P41" s="74"/>
      <c r="Q41" s="68"/>
      <c r="R41" s="87"/>
      <c r="S41" s="77">
        <f>IF(AI16="","",AI16)</f>
      </c>
      <c r="T41" s="69" t="s">
        <v>17</v>
      </c>
      <c r="U41" s="77">
        <f>IF(AE16="","",AE16)</f>
      </c>
      <c r="V41" s="26">
        <f>IF(J24="","",J24)</f>
      </c>
      <c r="W41" s="27" t="s">
        <v>17</v>
      </c>
      <c r="X41" s="34">
        <f>IF(N24="","",N24)</f>
      </c>
      <c r="Y41" s="26">
        <f>IF(AE20="","",AE20)</f>
      </c>
      <c r="Z41" s="27" t="s">
        <v>17</v>
      </c>
      <c r="AA41" s="34">
        <f>IF(AI20="","",AI20)</f>
      </c>
      <c r="AB41" s="35">
        <f>IF(J10="","",J10)</f>
      </c>
      <c r="AC41" s="27" t="s">
        <v>17</v>
      </c>
      <c r="AD41" s="34">
        <f>IF(N10="","",N10)</f>
      </c>
      <c r="AE41" s="35">
        <f>IF(U16="","",U16)</f>
      </c>
      <c r="AF41" s="27" t="s">
        <v>17</v>
      </c>
      <c r="AG41" s="43">
        <f>IF(Q16="","",Q16)</f>
      </c>
      <c r="AH41" s="408"/>
      <c r="AI41" s="408"/>
      <c r="AJ41" s="506"/>
      <c r="AK41" s="509"/>
      <c r="AL41" s="506"/>
      <c r="AM41" s="502"/>
      <c r="AN41" s="490"/>
      <c r="AO41" s="492"/>
      <c r="AP41" s="408"/>
      <c r="AQ41" s="401"/>
      <c r="AR41" s="414"/>
      <c r="AS41" s="374"/>
      <c r="AT41" s="369"/>
    </row>
    <row r="42" spans="2:46" s="13" customFormat="1" ht="19.5" customHeight="1">
      <c r="B42" s="510" t="str">
        <f>G27</f>
        <v>タートルズA</v>
      </c>
      <c r="C42" s="52" t="s">
        <v>8</v>
      </c>
      <c r="D42" s="70"/>
      <c r="E42" s="23">
        <f>IF(D43="","",IF(D43=F43,"△",IF(D43&gt;F43,"○",IF(D43&lt;F43,"●",IF))))</f>
      </c>
      <c r="F42" s="29"/>
      <c r="G42" s="33"/>
      <c r="H42" s="23">
        <f>IF(G43="","",IF(G43=I43,"△",IF(G43&gt;I43,"○",IF(G43&lt;I43,"●",IF))))</f>
      </c>
      <c r="I42" s="29"/>
      <c r="J42" s="33"/>
      <c r="K42" s="23">
        <f>IF(J43="","",IF(J43=L43,"△",IF(J43&gt;L43,"○",IF(J43&lt;L43,"●",IF))))</f>
      </c>
      <c r="L42" s="29"/>
      <c r="M42" s="33"/>
      <c r="N42" s="23">
        <f>IF(M43="","",IF(M43=O43,"△",IF(M43&gt;O43,"○",IF(M43&lt;O43,"●",IF))))</f>
      </c>
      <c r="O42" s="29"/>
      <c r="P42" s="33"/>
      <c r="Q42" s="23">
        <f>IF(P43="","",IF(P43=R43,"△",IF(P43&gt;R43,"○",IF(P43&lt;R43,"●",IF))))</f>
      </c>
      <c r="R42" s="29"/>
      <c r="S42" s="88"/>
      <c r="T42" s="71"/>
      <c r="U42" s="72"/>
      <c r="V42" s="33"/>
      <c r="W42" s="23">
        <f>IF(V43="","",IF(V43=X43,"△",IF(V43&gt;X43,"○",IF(V43&lt;X43,"●",IF))))</f>
      </c>
      <c r="X42" s="29"/>
      <c r="Y42" s="33"/>
      <c r="Z42" s="23">
        <f>IF(Y43="","",IF(Y43=AA43,"△",IF(Y43&gt;AA43,"○",IF(Y43&lt;AA43,"●",IF))))</f>
      </c>
      <c r="AA42" s="29"/>
      <c r="AB42" s="33"/>
      <c r="AC42" s="23">
        <f>IF(AB43="","",IF(AB43=AD43,"△",IF(AB43&gt;AD43,"○",IF(AB43&lt;AD43,"●",IF))))</f>
      </c>
      <c r="AD42" s="29"/>
      <c r="AE42" s="33"/>
      <c r="AF42" s="23">
        <f>IF(AE43="","",IF(AE43=AG43,"△",IF(AE43&gt;AG43,"○",IF(AE43&lt;AG43,"●",IF))))</f>
      </c>
      <c r="AG42" s="44"/>
      <c r="AH42" s="407">
        <f>COUNTIF(D42:AG42,"○")</f>
        <v>0</v>
      </c>
      <c r="AI42" s="407">
        <f>COUNTIF(D42:AG42,"●")</f>
        <v>0</v>
      </c>
      <c r="AJ42" s="498">
        <f>COUNTIF(E42:AG42,"△")+COUNTIF(E42:AG42,"▲")</f>
        <v>0</v>
      </c>
      <c r="AK42" s="500">
        <f>SUM(D43,G43,J43,M43,P43,S43,V43,AB43,AE43,Y43)</f>
        <v>0</v>
      </c>
      <c r="AL42" s="498">
        <f>SUM(F43,I43,L43,O43,R43,U43,X43,AD43,AG43,AA43)</f>
        <v>0</v>
      </c>
      <c r="AM42" s="502">
        <f>(AH42*3)+(AJ42*1)</f>
        <v>0</v>
      </c>
      <c r="AN42" s="490">
        <f>RANK(AM42,$AM$32:AM$51)</f>
        <v>1</v>
      </c>
      <c r="AO42" s="492" t="s">
        <v>49</v>
      </c>
      <c r="AP42" s="407">
        <f>AK42-AL42</f>
        <v>0</v>
      </c>
      <c r="AQ42" s="401">
        <f>RANK(AP42,$AP$32:AP$50)</f>
        <v>1</v>
      </c>
      <c r="AR42" s="413" t="s">
        <v>49</v>
      </c>
      <c r="AS42" s="373"/>
      <c r="AT42" s="369">
        <f>AM42/10</f>
        <v>0</v>
      </c>
    </row>
    <row r="43" spans="2:46" s="13" customFormat="1" ht="19.5" customHeight="1">
      <c r="B43" s="511"/>
      <c r="C43" s="51" t="s">
        <v>9</v>
      </c>
      <c r="D43" s="73">
        <f>U33</f>
      </c>
      <c r="E43" s="27" t="s">
        <v>17</v>
      </c>
      <c r="F43" s="34">
        <f>S33</f>
      </c>
      <c r="G43" s="76">
        <f>U35</f>
      </c>
      <c r="H43" s="27" t="s">
        <v>17</v>
      </c>
      <c r="I43" s="34">
        <f>S35</f>
      </c>
      <c r="J43" s="76">
        <f>U37</f>
      </c>
      <c r="K43" s="27" t="s">
        <v>17</v>
      </c>
      <c r="L43" s="34">
        <f>S37</f>
      </c>
      <c r="M43" s="76">
        <f>U39</f>
      </c>
      <c r="N43" s="27" t="s">
        <v>17</v>
      </c>
      <c r="O43" s="34">
        <f>S39</f>
      </c>
      <c r="P43" s="76">
        <f>U41</f>
      </c>
      <c r="Q43" s="27" t="s">
        <v>17</v>
      </c>
      <c r="R43" s="34">
        <f>S41</f>
      </c>
      <c r="S43" s="74"/>
      <c r="T43" s="68"/>
      <c r="U43" s="87"/>
      <c r="V43" s="26">
        <f>IF(J8="","",J8)</f>
      </c>
      <c r="W43" s="27" t="s">
        <v>17</v>
      </c>
      <c r="X43" s="28">
        <f>IF(N8="","",N8)</f>
      </c>
      <c r="Y43" s="26">
        <f>IF(X22="","",X22)</f>
      </c>
      <c r="Z43" s="27" t="s">
        <v>17</v>
      </c>
      <c r="AA43" s="28">
        <f>IF(AB22="","",AB22)</f>
      </c>
      <c r="AB43" s="26">
        <f>IF(N16="","",N16)</f>
      </c>
      <c r="AC43" s="27" t="s">
        <v>17</v>
      </c>
      <c r="AD43" s="28">
        <f>IF(J16="","",J16)</f>
      </c>
      <c r="AE43" s="26">
        <f>IF(AB8="","",AB8)</f>
      </c>
      <c r="AF43" s="27" t="s">
        <v>17</v>
      </c>
      <c r="AG43" s="43">
        <f>IF(X8="","",X8)</f>
      </c>
      <c r="AH43" s="408"/>
      <c r="AI43" s="408"/>
      <c r="AJ43" s="506"/>
      <c r="AK43" s="509"/>
      <c r="AL43" s="506"/>
      <c r="AM43" s="502"/>
      <c r="AN43" s="490"/>
      <c r="AO43" s="492"/>
      <c r="AP43" s="408"/>
      <c r="AQ43" s="401"/>
      <c r="AR43" s="414"/>
      <c r="AS43" s="374"/>
      <c r="AT43" s="369"/>
    </row>
    <row r="44" spans="2:46" ht="19.5" customHeight="1">
      <c r="B44" s="510" t="str">
        <f>J27</f>
        <v>南大分</v>
      </c>
      <c r="C44" s="52" t="s">
        <v>8</v>
      </c>
      <c r="D44" s="70"/>
      <c r="E44" s="23">
        <f>IF(D45="","",IF(D45=F45,"△",IF(D45&gt;F45,"○",IF(D45&lt;F45,"●",IF))))</f>
      </c>
      <c r="F44" s="29"/>
      <c r="G44" s="33"/>
      <c r="H44" s="23">
        <f>IF(G45="","",IF(G45=I45,"△",IF(G45&gt;I45,"○",IF(G45&lt;I45,"●",IF))))</f>
      </c>
      <c r="I44" s="29"/>
      <c r="J44" s="33"/>
      <c r="K44" s="23">
        <f>IF(J45="","",IF(J45=L45,"△",IF(J45&gt;L45,"○",IF(J45&lt;L45,"●",IF))))</f>
      </c>
      <c r="L44" s="29"/>
      <c r="M44" s="33"/>
      <c r="N44" s="23">
        <f>IF(M45="","",IF(M45=O45,"△",IF(M45&gt;O45,"○",IF(M45&lt;O45,"●",IF))))</f>
      </c>
      <c r="O44" s="29"/>
      <c r="P44" s="33"/>
      <c r="Q44" s="23">
        <f>IF(P45="","",IF(P45=R45,"△",IF(P45&gt;R45,"○",IF(P45&lt;R45,"●",IF))))</f>
      </c>
      <c r="R44" s="29"/>
      <c r="S44" s="33"/>
      <c r="T44" s="23">
        <f>IF(S45="","",IF(S45=U45,"△",IF(S45&gt;U45,"○",IF(S45&lt;U45,"●",IF))))</f>
      </c>
      <c r="U44" s="29"/>
      <c r="V44" s="88"/>
      <c r="W44" s="71"/>
      <c r="X44" s="72"/>
      <c r="Y44" s="33"/>
      <c r="Z44" s="23">
        <f>IF(Y45="","",IF(Y45=AA45,"△",IF(Y45&gt;AA45,"○",IF(Y45&lt;AA45,"●",IF))))</f>
      </c>
      <c r="AA44" s="29"/>
      <c r="AB44" s="23"/>
      <c r="AC44" s="23">
        <f>IF(AB45="","",IF(AB45=AD45,"△",IF(AB45&gt;AD45,"○",IF(AB45&lt;AD45,"●",IF))))</f>
      </c>
      <c r="AD44" s="29"/>
      <c r="AE44" s="33"/>
      <c r="AF44" s="23">
        <f>IF(AE45="","",IF(AE45=AG45,"△",IF(AE45&gt;AG45,"○",IF(AE45&lt;AG45,"●",IF))))</f>
      </c>
      <c r="AG44" s="44"/>
      <c r="AH44" s="407">
        <f>COUNTIF(D44:AG44,"○")</f>
        <v>0</v>
      </c>
      <c r="AI44" s="407">
        <f>COUNTIF(D44:AG44,"●")</f>
        <v>0</v>
      </c>
      <c r="AJ44" s="498">
        <f>COUNTIF(E44:AG44,"△")+COUNTIF(E44:AG44,"▲")</f>
        <v>0</v>
      </c>
      <c r="AK44" s="500">
        <f>SUM(D45,G45,J45,M45,P45,S45,V45,AB45,AE45,Y45)</f>
        <v>0</v>
      </c>
      <c r="AL44" s="498">
        <f>SUM(F45,I45,L45,O45,R45,U45,X45,AD45,AG45,AA45)</f>
        <v>0</v>
      </c>
      <c r="AM44" s="502">
        <f>(AH44*3)+(AJ44*1)</f>
        <v>0</v>
      </c>
      <c r="AN44" s="490">
        <f>RANK(AM44,$AM$32:AM$51)</f>
        <v>1</v>
      </c>
      <c r="AO44" s="492" t="s">
        <v>49</v>
      </c>
      <c r="AP44" s="407">
        <f>AK44-AL44</f>
        <v>0</v>
      </c>
      <c r="AQ44" s="401">
        <f>RANK(AP44,$AP$32:AP$50)</f>
        <v>1</v>
      </c>
      <c r="AR44" s="413" t="s">
        <v>49</v>
      </c>
      <c r="AS44" s="373"/>
      <c r="AT44" s="369">
        <f>AM44/10</f>
        <v>0</v>
      </c>
    </row>
    <row r="45" spans="2:46" ht="19.5" customHeight="1">
      <c r="B45" s="511"/>
      <c r="C45" s="51" t="s">
        <v>9</v>
      </c>
      <c r="D45" s="73">
        <f>X33</f>
      </c>
      <c r="E45" s="69" t="s">
        <v>17</v>
      </c>
      <c r="F45" s="34">
        <f>V33</f>
      </c>
      <c r="G45" s="76">
        <f>X35</f>
      </c>
      <c r="H45" s="69" t="s">
        <v>17</v>
      </c>
      <c r="I45" s="34">
        <f>V35</f>
      </c>
      <c r="J45" s="76">
        <f>X37</f>
      </c>
      <c r="K45" s="69" t="s">
        <v>17</v>
      </c>
      <c r="L45" s="34">
        <f>V37</f>
      </c>
      <c r="M45" s="76">
        <f>X39</f>
      </c>
      <c r="N45" s="69" t="s">
        <v>17</v>
      </c>
      <c r="O45" s="78">
        <f>V39</f>
      </c>
      <c r="P45" s="79">
        <f>X41</f>
      </c>
      <c r="Q45" s="69" t="s">
        <v>17</v>
      </c>
      <c r="R45" s="78">
        <f>V41</f>
      </c>
      <c r="S45" s="79">
        <f>X43</f>
      </c>
      <c r="T45" s="69" t="s">
        <v>17</v>
      </c>
      <c r="U45" s="78">
        <f>V43</f>
      </c>
      <c r="V45" s="80"/>
      <c r="W45" s="68"/>
      <c r="X45" s="87"/>
      <c r="Y45" s="26">
        <f>IF(AE8="","",AE8)</f>
      </c>
      <c r="Z45" s="27" t="s">
        <v>17</v>
      </c>
      <c r="AA45" s="28">
        <f>IF(AI8="","",AI8)</f>
      </c>
      <c r="AB45" s="77">
        <f>IF(X24="","",X24)</f>
      </c>
      <c r="AC45" s="69" t="s">
        <v>17</v>
      </c>
      <c r="AD45" s="77">
        <f>IF(AB24="","",AB24)</f>
      </c>
      <c r="AE45" s="26">
        <f>IF(AP18="","",AP18)</f>
      </c>
      <c r="AF45" s="69" t="s">
        <v>17</v>
      </c>
      <c r="AG45" s="43">
        <f>IF(AL18="","",AL18)</f>
      </c>
      <c r="AH45" s="408"/>
      <c r="AI45" s="408"/>
      <c r="AJ45" s="506"/>
      <c r="AK45" s="509"/>
      <c r="AL45" s="506"/>
      <c r="AM45" s="502"/>
      <c r="AN45" s="490"/>
      <c r="AO45" s="492"/>
      <c r="AP45" s="408"/>
      <c r="AQ45" s="401"/>
      <c r="AR45" s="414"/>
      <c r="AS45" s="374"/>
      <c r="AT45" s="369"/>
    </row>
    <row r="46" spans="2:46" ht="19.5" customHeight="1">
      <c r="B46" s="507" t="str">
        <f>M27</f>
        <v>明野西</v>
      </c>
      <c r="C46" s="52" t="s">
        <v>8</v>
      </c>
      <c r="D46" s="70"/>
      <c r="E46" s="23">
        <f>IF(D47="","",IF(D47=F47,"△",IF(D47&gt;F47,"○",IF(D47&lt;F47,"●",IF))))</f>
      </c>
      <c r="F46" s="29"/>
      <c r="G46" s="33"/>
      <c r="H46" s="23">
        <f>IF(G47="","",IF(G47=I47,"△",IF(G47&gt;I47,"○",IF(G47&lt;I47,"●",IF))))</f>
      </c>
      <c r="I46" s="29"/>
      <c r="J46" s="33"/>
      <c r="K46" s="23">
        <f>IF(J47="","",IF(J47=L47,"△",IF(J47&gt;L47,"○",IF(J47&lt;L47,"●",IF))))</f>
      </c>
      <c r="L46" s="29"/>
      <c r="M46" s="33"/>
      <c r="N46" s="23">
        <f>IF(M47="","",IF(M47=O47,"△",IF(M47&gt;O47,"○",IF(M47&lt;O47,"●",IF))))</f>
      </c>
      <c r="O46" s="29"/>
      <c r="P46" s="33"/>
      <c r="Q46" s="23">
        <f>IF(P47="","",IF(P47=R47,"△",IF(P47&gt;R47,"○",IF(P47&lt;R47,"●",IF))))</f>
      </c>
      <c r="R46" s="29"/>
      <c r="S46" s="33"/>
      <c r="T46" s="23">
        <f>IF(S47="","",IF(S47=U47,"△",IF(S47&gt;U47,"○",IF(S47&lt;U47,"●",IF))))</f>
      </c>
      <c r="U46" s="29"/>
      <c r="V46" s="33"/>
      <c r="W46" s="23">
        <f>IF(V47="","",IF(V47=X47,"△",IF(V47&gt;X47,"○",IF(V47&lt;X47,"●",IF))))</f>
      </c>
      <c r="X46" s="29"/>
      <c r="Y46" s="88"/>
      <c r="Z46" s="71"/>
      <c r="AA46" s="72"/>
      <c r="AB46" s="33"/>
      <c r="AC46" s="23">
        <f>IF(AB47="","",IF(AB47=AD47,"△",IF(AB47&gt;AD47,"○",IF(AB47&lt;AD47,"●",IF))))</f>
      </c>
      <c r="AD46" s="29"/>
      <c r="AE46" s="33"/>
      <c r="AF46" s="23">
        <f>IF(AE47="","",IF(AE47=AG47,"△",IF(AE47&gt;AG47,"○",IF(AE47&lt;AG47,"●",IF))))</f>
      </c>
      <c r="AG46" s="44"/>
      <c r="AH46" s="407">
        <f>COUNTIF(D46:AG46,"○")</f>
        <v>0</v>
      </c>
      <c r="AI46" s="407">
        <f>COUNTIF(D46:AG46,"●")</f>
        <v>0</v>
      </c>
      <c r="AJ46" s="498">
        <f>COUNTIF(E46:AG46,"△")+COUNTIF(E46:AG46,"▲")</f>
        <v>0</v>
      </c>
      <c r="AK46" s="500">
        <f>SUM(D47,G47,J47,M47,P47,S47,V47,AB47,AE47,Y47)</f>
        <v>0</v>
      </c>
      <c r="AL46" s="498">
        <f>SUM(F47,I47,L47,O47,R47,U47,X47,AD47,AG47,AA47)</f>
        <v>0</v>
      </c>
      <c r="AM46" s="502">
        <f>(AH46*3)+(AJ46*1)</f>
        <v>0</v>
      </c>
      <c r="AN46" s="490">
        <f>RANK(AM46,$AM$32:AM$51)</f>
        <v>1</v>
      </c>
      <c r="AO46" s="492" t="s">
        <v>49</v>
      </c>
      <c r="AP46" s="407">
        <f>AK46-AL46</f>
        <v>0</v>
      </c>
      <c r="AQ46" s="401">
        <f>RANK(AP46,$AP$32:AP$50)</f>
        <v>1</v>
      </c>
      <c r="AR46" s="413" t="s">
        <v>49</v>
      </c>
      <c r="AS46" s="373"/>
      <c r="AT46" s="369">
        <f>AM46/10</f>
        <v>0</v>
      </c>
    </row>
    <row r="47" spans="2:46" ht="19.5" customHeight="1">
      <c r="B47" s="508"/>
      <c r="C47" s="51" t="s">
        <v>9</v>
      </c>
      <c r="D47" s="73">
        <f>AA33</f>
      </c>
      <c r="E47" s="69" t="s">
        <v>17</v>
      </c>
      <c r="F47" s="34">
        <f>Y33</f>
      </c>
      <c r="G47" s="76">
        <f>AA35</f>
      </c>
      <c r="H47" s="69" t="s">
        <v>17</v>
      </c>
      <c r="I47" s="34">
        <f>Y35</f>
      </c>
      <c r="J47" s="76">
        <f>AA37</f>
      </c>
      <c r="K47" s="69" t="s">
        <v>17</v>
      </c>
      <c r="L47" s="34">
        <f>Y37</f>
      </c>
      <c r="M47" s="76">
        <f>AA39</f>
      </c>
      <c r="N47" s="69" t="s">
        <v>17</v>
      </c>
      <c r="O47" s="34">
        <f>Y39</f>
      </c>
      <c r="P47" s="76">
        <f>AA41</f>
      </c>
      <c r="Q47" s="69" t="s">
        <v>17</v>
      </c>
      <c r="R47" s="34">
        <f>Y41</f>
      </c>
      <c r="S47" s="79">
        <f>AA43</f>
      </c>
      <c r="T47" s="69" t="s">
        <v>17</v>
      </c>
      <c r="U47" s="78">
        <f>Y43</f>
      </c>
      <c r="V47" s="77">
        <f>AA45</f>
      </c>
      <c r="W47" s="69" t="s">
        <v>17</v>
      </c>
      <c r="X47" s="77">
        <f>Y45</f>
      </c>
      <c r="Y47" s="74"/>
      <c r="Z47" s="68"/>
      <c r="AA47" s="87"/>
      <c r="AB47" s="77">
        <f>IF(Q8="","",Q8)</f>
      </c>
      <c r="AC47" s="69" t="s">
        <v>17</v>
      </c>
      <c r="AD47" s="77">
        <f>IF(U8="","",U8)</f>
      </c>
      <c r="AE47" s="26">
        <f>IF(U10="","",U10)</f>
      </c>
      <c r="AF47" s="69" t="s">
        <v>17</v>
      </c>
      <c r="AG47" s="43">
        <f>IF(Q10="","",Q10)</f>
      </c>
      <c r="AH47" s="408"/>
      <c r="AI47" s="408"/>
      <c r="AJ47" s="506"/>
      <c r="AK47" s="509"/>
      <c r="AL47" s="506"/>
      <c r="AM47" s="502"/>
      <c r="AN47" s="490"/>
      <c r="AO47" s="492"/>
      <c r="AP47" s="408"/>
      <c r="AQ47" s="401"/>
      <c r="AR47" s="414"/>
      <c r="AS47" s="374"/>
      <c r="AT47" s="369"/>
    </row>
    <row r="48" spans="2:46" ht="19.5" customHeight="1">
      <c r="B48" s="507" t="str">
        <f>P27</f>
        <v>ブルーウイングA</v>
      </c>
      <c r="C48" s="52" t="s">
        <v>8</v>
      </c>
      <c r="D48" s="70"/>
      <c r="E48" s="23">
        <f>IF(D49="","",IF(D49=F49,"△",IF(D49&gt;F49,"○",IF(D49&lt;F49,"●",IF))))</f>
      </c>
      <c r="F48" s="29"/>
      <c r="G48" s="33"/>
      <c r="H48" s="23">
        <f>IF(G49="","",IF(G49=I49,"△",IF(G49&gt;I49,"○",IF(G49&lt;I49,"●",IF))))</f>
      </c>
      <c r="I48" s="29"/>
      <c r="J48" s="33"/>
      <c r="K48" s="23">
        <f>IF(J49="","",IF(J49=L49,"△",IF(J49&gt;L49,"○",IF(J49&lt;L49,"●",IF))))</f>
      </c>
      <c r="L48" s="29"/>
      <c r="M48" s="33"/>
      <c r="N48" s="23">
        <f>IF(M49="","",IF(M49=O49,"△",IF(M49&gt;O49,"○",IF(M49&lt;O49,"●",IF))))</f>
      </c>
      <c r="O48" s="29"/>
      <c r="P48" s="33"/>
      <c r="Q48" s="23">
        <f>IF(P49="","",IF(P49=R49,"△",IF(P49&gt;R49,"○",IF(P49&lt;R49,"●",IF))))</f>
      </c>
      <c r="R48" s="29"/>
      <c r="S48" s="33"/>
      <c r="T48" s="23">
        <f>IF(S49="","",IF(S49=U49,"△",IF(S49&gt;U49,"○",IF(S49&lt;U49,"●",IF))))</f>
      </c>
      <c r="U48" s="29"/>
      <c r="V48" s="33"/>
      <c r="W48" s="23">
        <f>IF(V49="","",IF(V49=X49,"△",IF(V49&gt;X49,"○",IF(V49&lt;X49,"●",IF))))</f>
      </c>
      <c r="X48" s="29"/>
      <c r="Y48" s="33"/>
      <c r="Z48" s="23">
        <f>IF(Y49="","",IF(Y49=AA49,"△",IF(Y49&gt;AA49,"○",IF(Y49&lt;AA49,"●",IF))))</f>
      </c>
      <c r="AA48" s="29"/>
      <c r="AB48" s="88"/>
      <c r="AC48" s="71"/>
      <c r="AD48" s="72"/>
      <c r="AE48" s="33"/>
      <c r="AF48" s="23">
        <f>IF(AE49="","",IF(AE49=AG49,"△",IF(AE49&gt;AG49,"○",IF(AE49&lt;AG49,"●",IF))))</f>
      </c>
      <c r="AG48" s="44"/>
      <c r="AH48" s="407">
        <f>COUNTIF(D48:AG48,"○")</f>
        <v>0</v>
      </c>
      <c r="AI48" s="407">
        <f>COUNTIF(D48:AG48,"●")</f>
        <v>0</v>
      </c>
      <c r="AJ48" s="498">
        <f>COUNTIF(E48:AG48,"△")+COUNTIF(E48:AG48,"▲")</f>
        <v>0</v>
      </c>
      <c r="AK48" s="500">
        <f>SUM(D49,G49,J49,M49,P49,S49,V49,AB49,AE49,Y49)</f>
        <v>0</v>
      </c>
      <c r="AL48" s="498">
        <f>SUM(F49,I49,L49,O49,R49,U49,X49,AD49,AG49,AA49)</f>
        <v>0</v>
      </c>
      <c r="AM48" s="502">
        <f>(AH48*3)+(AJ48*1)</f>
        <v>0</v>
      </c>
      <c r="AN48" s="490">
        <f>RANK(AM48,$AM$32:AM$51)</f>
        <v>1</v>
      </c>
      <c r="AO48" s="492" t="s">
        <v>49</v>
      </c>
      <c r="AP48" s="407">
        <f>AK48-AL48</f>
        <v>0</v>
      </c>
      <c r="AQ48" s="401">
        <f>RANK(AP48,$AP$32:AP$50)</f>
        <v>1</v>
      </c>
      <c r="AR48" s="413" t="s">
        <v>49</v>
      </c>
      <c r="AS48" s="373"/>
      <c r="AT48" s="369">
        <f>AM48/10</f>
        <v>0</v>
      </c>
    </row>
    <row r="49" spans="2:46" ht="19.5" customHeight="1">
      <c r="B49" s="508"/>
      <c r="C49" s="51" t="s">
        <v>9</v>
      </c>
      <c r="D49" s="73">
        <f>AD33</f>
      </c>
      <c r="E49" s="27" t="s">
        <v>17</v>
      </c>
      <c r="F49" s="34">
        <f>AB33</f>
      </c>
      <c r="G49" s="76">
        <f>AD35</f>
      </c>
      <c r="H49" s="27" t="s">
        <v>17</v>
      </c>
      <c r="I49" s="34">
        <f>AB35</f>
      </c>
      <c r="J49" s="76">
        <f>AD37</f>
      </c>
      <c r="K49" s="27" t="s">
        <v>17</v>
      </c>
      <c r="L49" s="34">
        <f>AB37</f>
      </c>
      <c r="M49" s="76">
        <f>AD39</f>
      </c>
      <c r="N49" s="27" t="s">
        <v>17</v>
      </c>
      <c r="O49" s="34">
        <f>AB39</f>
      </c>
      <c r="P49" s="76">
        <f>AD41</f>
      </c>
      <c r="Q49" s="27" t="s">
        <v>17</v>
      </c>
      <c r="R49" s="34">
        <f>AB41</f>
      </c>
      <c r="S49" s="76">
        <f>AD43</f>
      </c>
      <c r="T49" s="27" t="s">
        <v>17</v>
      </c>
      <c r="U49" s="34">
        <f>AB43</f>
      </c>
      <c r="V49" s="76">
        <f>AD45</f>
      </c>
      <c r="W49" s="27" t="s">
        <v>17</v>
      </c>
      <c r="X49" s="34">
        <f>AB45</f>
      </c>
      <c r="Y49" s="76">
        <f>AD47</f>
      </c>
      <c r="Z49" s="27" t="s">
        <v>17</v>
      </c>
      <c r="AA49" s="34">
        <f>AB47</f>
      </c>
      <c r="AB49" s="74"/>
      <c r="AC49" s="68"/>
      <c r="AD49" s="87"/>
      <c r="AE49" s="26">
        <f>IF(AL8="","",AL8)</f>
      </c>
      <c r="AF49" s="69" t="s">
        <v>17</v>
      </c>
      <c r="AG49" s="43">
        <f>IF(AP8="","",AP8)</f>
      </c>
      <c r="AH49" s="408"/>
      <c r="AI49" s="408"/>
      <c r="AJ49" s="506"/>
      <c r="AK49" s="509"/>
      <c r="AL49" s="506"/>
      <c r="AM49" s="502"/>
      <c r="AN49" s="490"/>
      <c r="AO49" s="492"/>
      <c r="AP49" s="408"/>
      <c r="AQ49" s="401"/>
      <c r="AR49" s="414"/>
      <c r="AS49" s="374"/>
      <c r="AT49" s="369"/>
    </row>
    <row r="50" spans="2:46" ht="19.5" customHeight="1">
      <c r="B50" s="494" t="str">
        <f>S27</f>
        <v>明治</v>
      </c>
      <c r="C50" s="52" t="s">
        <v>8</v>
      </c>
      <c r="D50" s="70"/>
      <c r="E50" s="23">
        <f>IF(D51="","",IF(D51=F51,"△",IF(D51&gt;F51,"○",IF(D51&lt;F51,"●",IF))))</f>
      </c>
      <c r="F50" s="29"/>
      <c r="G50" s="33"/>
      <c r="H50" s="23">
        <f>IF(G51="","",IF(G51=I51,"△",IF(G51&gt;I51,"○",IF(G51&lt;I51,"●",IF))))</f>
      </c>
      <c r="I50" s="29"/>
      <c r="J50" s="33"/>
      <c r="K50" s="23">
        <f>IF(J51="","",IF(J51=L51,"△",IF(J51&gt;L51,"○",IF(J51&lt;L51,"●",IF))))</f>
      </c>
      <c r="L50" s="29"/>
      <c r="M50" s="33"/>
      <c r="N50" s="23">
        <f>IF(M51="","",IF(M51=O51,"△",IF(M51&gt;O51,"○",IF(M51&lt;O51,"●",IF))))</f>
      </c>
      <c r="O50" s="29"/>
      <c r="P50" s="33"/>
      <c r="Q50" s="23">
        <f>IF(P51="","",IF(P51=R51,"△",IF(P51&gt;R51,"○",IF(P51&lt;R51,"●",IF))))</f>
      </c>
      <c r="R50" s="29"/>
      <c r="S50" s="33"/>
      <c r="T50" s="23">
        <f>IF(S51="","",IF(S51=U51,"△",IF(S51&gt;U51,"○",IF(S51&lt;U51,"●",IF))))</f>
      </c>
      <c r="U50" s="29"/>
      <c r="V50" s="33"/>
      <c r="W50" s="23">
        <f>IF(V51="","",IF(V51=X51,"△",IF(V51&gt;X51,"○",IF(V51&lt;X51,"●",IF))))</f>
      </c>
      <c r="X50" s="29"/>
      <c r="Y50" s="33"/>
      <c r="Z50" s="23">
        <f>IF(Y51="","",IF(Y51=AA51,"△",IF(Y51&gt;AA51,"○",IF(Y51&lt;AA51,"●",IF))))</f>
      </c>
      <c r="AA50" s="29"/>
      <c r="AB50" s="33"/>
      <c r="AC50" s="23">
        <f>IF(AB51="","",IF(AB51=AD51,"△",IF(AB51&gt;AD51,"○",IF(AB51&lt;AD51,"●",IF))))</f>
      </c>
      <c r="AD50" s="29"/>
      <c r="AE50" s="88"/>
      <c r="AF50" s="71"/>
      <c r="AG50" s="81"/>
      <c r="AH50" s="496">
        <f>COUNTIF(D50:AG50,"○")</f>
        <v>0</v>
      </c>
      <c r="AI50" s="407">
        <f>COUNTIF(D50:AG50,"●")</f>
        <v>0</v>
      </c>
      <c r="AJ50" s="498">
        <f>COUNTIF(E50:AG50,"△")+COUNTIF(E50:AG50,"▲")</f>
        <v>0</v>
      </c>
      <c r="AK50" s="500">
        <f>SUM(D51,G51,J51,M51,P51,S51,V51,AB51,AE51,Y51)</f>
        <v>0</v>
      </c>
      <c r="AL50" s="498">
        <f>SUM(F51,I51,L51,O51,R51,U51,X51,AD51,AG51,AA51)</f>
        <v>0</v>
      </c>
      <c r="AM50" s="502">
        <f>(AH50*3)+(AJ50*1)</f>
        <v>0</v>
      </c>
      <c r="AN50" s="490">
        <f>RANK(AM50,$AM$32:AM$51)</f>
        <v>1</v>
      </c>
      <c r="AO50" s="492" t="s">
        <v>49</v>
      </c>
      <c r="AP50" s="407">
        <f>AK50-AL50</f>
        <v>0</v>
      </c>
      <c r="AQ50" s="401">
        <f>RANK(AP50,$AP$32:AP$50)</f>
        <v>1</v>
      </c>
      <c r="AR50" s="413" t="s">
        <v>49</v>
      </c>
      <c r="AS50" s="373"/>
      <c r="AT50" s="369">
        <f>AM50/10</f>
        <v>0</v>
      </c>
    </row>
    <row r="51" spans="2:46" ht="19.5" customHeight="1" thickBot="1">
      <c r="B51" s="495"/>
      <c r="C51" s="53" t="s">
        <v>9</v>
      </c>
      <c r="D51" s="82">
        <f>AG33</f>
      </c>
      <c r="E51" s="55" t="s">
        <v>17</v>
      </c>
      <c r="F51" s="56">
        <f>AE33</f>
      </c>
      <c r="G51" s="83">
        <f>AG35</f>
      </c>
      <c r="H51" s="55" t="s">
        <v>17</v>
      </c>
      <c r="I51" s="56">
        <f>AE35</f>
      </c>
      <c r="J51" s="83">
        <f>AG37</f>
      </c>
      <c r="K51" s="55" t="s">
        <v>17</v>
      </c>
      <c r="L51" s="56">
        <f>AE37</f>
      </c>
      <c r="M51" s="83">
        <f>AG39</f>
      </c>
      <c r="N51" s="55" t="s">
        <v>17</v>
      </c>
      <c r="O51" s="56">
        <f>AE39</f>
      </c>
      <c r="P51" s="83">
        <f>AG41</f>
      </c>
      <c r="Q51" s="55" t="s">
        <v>17</v>
      </c>
      <c r="R51" s="56">
        <f>AE41</f>
      </c>
      <c r="S51" s="83">
        <f>AG43</f>
      </c>
      <c r="T51" s="55" t="s">
        <v>17</v>
      </c>
      <c r="U51" s="56">
        <f>AE43</f>
      </c>
      <c r="V51" s="83">
        <f>AG45</f>
      </c>
      <c r="W51" s="55" t="s">
        <v>17</v>
      </c>
      <c r="X51" s="56">
        <f>AE45</f>
      </c>
      <c r="Y51" s="83">
        <f>AG47</f>
      </c>
      <c r="Z51" s="55" t="s">
        <v>17</v>
      </c>
      <c r="AA51" s="56">
        <f>AE47</f>
      </c>
      <c r="AB51" s="83">
        <f>AG49</f>
      </c>
      <c r="AC51" s="55" t="s">
        <v>17</v>
      </c>
      <c r="AD51" s="56">
        <f>AE49</f>
      </c>
      <c r="AE51" s="84"/>
      <c r="AF51" s="85"/>
      <c r="AG51" s="89"/>
      <c r="AH51" s="497"/>
      <c r="AI51" s="392"/>
      <c r="AJ51" s="499"/>
      <c r="AK51" s="501"/>
      <c r="AL51" s="499"/>
      <c r="AM51" s="503"/>
      <c r="AN51" s="504"/>
      <c r="AO51" s="505"/>
      <c r="AP51" s="392"/>
      <c r="AQ51" s="402"/>
      <c r="AR51" s="398"/>
      <c r="AS51" s="488"/>
      <c r="AT51" s="372"/>
    </row>
  </sheetData>
  <sheetProtection/>
  <mergeCells count="411">
    <mergeCell ref="H6:I6"/>
    <mergeCell ref="J6:L6"/>
    <mergeCell ref="N6:P6"/>
    <mergeCell ref="Q6:S6"/>
    <mergeCell ref="AP5:AR5"/>
    <mergeCell ref="H5:I5"/>
    <mergeCell ref="J5:L5"/>
    <mergeCell ref="N5:P5"/>
    <mergeCell ref="Q5:S5"/>
    <mergeCell ref="U5:W5"/>
    <mergeCell ref="AA1:AG2"/>
    <mergeCell ref="AI1:AO2"/>
    <mergeCell ref="H4:I4"/>
    <mergeCell ref="J4:P4"/>
    <mergeCell ref="Q4:W4"/>
    <mergeCell ref="X4:AD4"/>
    <mergeCell ref="AE4:AK4"/>
    <mergeCell ref="AL4:AR4"/>
    <mergeCell ref="X6:Z6"/>
    <mergeCell ref="AB6:AD6"/>
    <mergeCell ref="AE6:AG6"/>
    <mergeCell ref="AI6:AK6"/>
    <mergeCell ref="AL6:AN6"/>
    <mergeCell ref="X5:Z5"/>
    <mergeCell ref="AB5:AD5"/>
    <mergeCell ref="AE5:AG5"/>
    <mergeCell ref="AI5:AK5"/>
    <mergeCell ref="AL5:AN5"/>
    <mergeCell ref="AP6:AR6"/>
    <mergeCell ref="H7:I7"/>
    <mergeCell ref="J7:L7"/>
    <mergeCell ref="N7:P7"/>
    <mergeCell ref="Q7:S7"/>
    <mergeCell ref="U7:W7"/>
    <mergeCell ref="X7:Z7"/>
    <mergeCell ref="AB7:AD7"/>
    <mergeCell ref="AE7:AG7"/>
    <mergeCell ref="U6:W6"/>
    <mergeCell ref="AL7:AN7"/>
    <mergeCell ref="AP7:AR7"/>
    <mergeCell ref="H8:I8"/>
    <mergeCell ref="J8:L8"/>
    <mergeCell ref="N8:P8"/>
    <mergeCell ref="Q8:S8"/>
    <mergeCell ref="U8:W8"/>
    <mergeCell ref="X8:Z8"/>
    <mergeCell ref="AB8:AD8"/>
    <mergeCell ref="H9:I9"/>
    <mergeCell ref="J9:L9"/>
    <mergeCell ref="N9:P9"/>
    <mergeCell ref="Q9:S9"/>
    <mergeCell ref="U9:W9"/>
    <mergeCell ref="AI7:AK7"/>
    <mergeCell ref="AB9:AD9"/>
    <mergeCell ref="AE9:AG9"/>
    <mergeCell ref="AI9:AK9"/>
    <mergeCell ref="AL9:AN9"/>
    <mergeCell ref="AP9:AR9"/>
    <mergeCell ref="AE8:AG8"/>
    <mergeCell ref="AI8:AK8"/>
    <mergeCell ref="AL8:AN8"/>
    <mergeCell ref="AP8:AR8"/>
    <mergeCell ref="J10:L10"/>
    <mergeCell ref="N10:P10"/>
    <mergeCell ref="Q10:S10"/>
    <mergeCell ref="U10:W10"/>
    <mergeCell ref="X10:Z10"/>
    <mergeCell ref="X9:Z9"/>
    <mergeCell ref="AB10:AD10"/>
    <mergeCell ref="AE10:AG10"/>
    <mergeCell ref="AI10:AK10"/>
    <mergeCell ref="AL10:AN10"/>
    <mergeCell ref="AP10:AR10"/>
    <mergeCell ref="H11:I11"/>
    <mergeCell ref="J11:L11"/>
    <mergeCell ref="N11:P11"/>
    <mergeCell ref="Q11:S11"/>
    <mergeCell ref="H10:I10"/>
    <mergeCell ref="U11:W11"/>
    <mergeCell ref="X11:Z11"/>
    <mergeCell ref="AB11:AD11"/>
    <mergeCell ref="AE11:AG11"/>
    <mergeCell ref="AI11:AK11"/>
    <mergeCell ref="AL11:AN11"/>
    <mergeCell ref="AP11:AR11"/>
    <mergeCell ref="H12:I12"/>
    <mergeCell ref="J12:L12"/>
    <mergeCell ref="N12:P12"/>
    <mergeCell ref="Q12:S12"/>
    <mergeCell ref="U12:W12"/>
    <mergeCell ref="X12:Z12"/>
    <mergeCell ref="AB12:AD12"/>
    <mergeCell ref="AE12:AG12"/>
    <mergeCell ref="AI12:AK12"/>
    <mergeCell ref="AL12:AN12"/>
    <mergeCell ref="AP12:AR12"/>
    <mergeCell ref="H13:I13"/>
    <mergeCell ref="J13:L13"/>
    <mergeCell ref="N13:P13"/>
    <mergeCell ref="Q13:S13"/>
    <mergeCell ref="U13:W13"/>
    <mergeCell ref="X13:Z13"/>
    <mergeCell ref="AB13:AD13"/>
    <mergeCell ref="AE13:AG13"/>
    <mergeCell ref="AI13:AK13"/>
    <mergeCell ref="AL13:AN13"/>
    <mergeCell ref="AP13:AR13"/>
    <mergeCell ref="H14:I14"/>
    <mergeCell ref="J14:L14"/>
    <mergeCell ref="N14:P14"/>
    <mergeCell ref="Q14:S14"/>
    <mergeCell ref="U14:W14"/>
    <mergeCell ref="X14:Z14"/>
    <mergeCell ref="AB14:AD14"/>
    <mergeCell ref="AE14:AG14"/>
    <mergeCell ref="AI14:AK14"/>
    <mergeCell ref="AL14:AN14"/>
    <mergeCell ref="AP14:AR14"/>
    <mergeCell ref="H15:I15"/>
    <mergeCell ref="J15:L15"/>
    <mergeCell ref="N15:P15"/>
    <mergeCell ref="Q15:S15"/>
    <mergeCell ref="U15:W15"/>
    <mergeCell ref="X15:Z15"/>
    <mergeCell ref="AB15:AD15"/>
    <mergeCell ref="AE15:AG15"/>
    <mergeCell ref="AI15:AK15"/>
    <mergeCell ref="AL15:AN15"/>
    <mergeCell ref="AP15:AR15"/>
    <mergeCell ref="H16:I16"/>
    <mergeCell ref="J16:L16"/>
    <mergeCell ref="N16:P16"/>
    <mergeCell ref="Q16:S16"/>
    <mergeCell ref="U16:W16"/>
    <mergeCell ref="X16:Z16"/>
    <mergeCell ref="AB16:AD16"/>
    <mergeCell ref="AE16:AG16"/>
    <mergeCell ref="AI16:AK16"/>
    <mergeCell ref="AL16:AN16"/>
    <mergeCell ref="AP16:AR16"/>
    <mergeCell ref="H17:I17"/>
    <mergeCell ref="J17:L17"/>
    <mergeCell ref="N17:P17"/>
    <mergeCell ref="Q17:S17"/>
    <mergeCell ref="U17:W17"/>
    <mergeCell ref="X17:Z17"/>
    <mergeCell ref="AB17:AD17"/>
    <mergeCell ref="AE17:AG17"/>
    <mergeCell ref="AI17:AK17"/>
    <mergeCell ref="AL17:AN17"/>
    <mergeCell ref="AP17:AR17"/>
    <mergeCell ref="H18:I18"/>
    <mergeCell ref="J18:L18"/>
    <mergeCell ref="N18:P18"/>
    <mergeCell ref="Q18:S18"/>
    <mergeCell ref="U18:W18"/>
    <mergeCell ref="X18:Z18"/>
    <mergeCell ref="AB18:AD18"/>
    <mergeCell ref="AE18:AG18"/>
    <mergeCell ref="AI18:AK18"/>
    <mergeCell ref="AL18:AN18"/>
    <mergeCell ref="AP18:AR18"/>
    <mergeCell ref="H19:I19"/>
    <mergeCell ref="J19:L19"/>
    <mergeCell ref="N19:P19"/>
    <mergeCell ref="Q19:S19"/>
    <mergeCell ref="U19:W19"/>
    <mergeCell ref="X19:Z19"/>
    <mergeCell ref="AB19:AD19"/>
    <mergeCell ref="AE19:AG19"/>
    <mergeCell ref="AI19:AK19"/>
    <mergeCell ref="AL19:AN19"/>
    <mergeCell ref="AP19:AR19"/>
    <mergeCell ref="H20:I20"/>
    <mergeCell ref="J20:L20"/>
    <mergeCell ref="N20:P20"/>
    <mergeCell ref="Q20:S20"/>
    <mergeCell ref="U20:W20"/>
    <mergeCell ref="X20:Z20"/>
    <mergeCell ref="AB20:AD20"/>
    <mergeCell ref="AE20:AG20"/>
    <mergeCell ref="AI20:AK20"/>
    <mergeCell ref="AL20:AN20"/>
    <mergeCell ref="AP20:AR20"/>
    <mergeCell ref="H21:I21"/>
    <mergeCell ref="J21:L21"/>
    <mergeCell ref="N21:P21"/>
    <mergeCell ref="Q21:S21"/>
    <mergeCell ref="U21:W21"/>
    <mergeCell ref="X21:Z21"/>
    <mergeCell ref="AB21:AD21"/>
    <mergeCell ref="AE21:AG21"/>
    <mergeCell ref="AI21:AK21"/>
    <mergeCell ref="AL21:AN21"/>
    <mergeCell ref="AP21:AR21"/>
    <mergeCell ref="H22:I22"/>
    <mergeCell ref="J22:L22"/>
    <mergeCell ref="N22:P22"/>
    <mergeCell ref="Q22:S22"/>
    <mergeCell ref="U22:W22"/>
    <mergeCell ref="X22:Z22"/>
    <mergeCell ref="AB22:AD22"/>
    <mergeCell ref="AE22:AG22"/>
    <mergeCell ref="AI22:AK22"/>
    <mergeCell ref="AL22:AN22"/>
    <mergeCell ref="AP22:AR22"/>
    <mergeCell ref="H23:I23"/>
    <mergeCell ref="J23:L23"/>
    <mergeCell ref="N23:P23"/>
    <mergeCell ref="Q23:S23"/>
    <mergeCell ref="U23:W23"/>
    <mergeCell ref="X23:Z23"/>
    <mergeCell ref="AB23:AD23"/>
    <mergeCell ref="AE23:AG23"/>
    <mergeCell ref="AI23:AK23"/>
    <mergeCell ref="AL23:AN23"/>
    <mergeCell ref="AP23:AR23"/>
    <mergeCell ref="H24:I24"/>
    <mergeCell ref="J24:L24"/>
    <mergeCell ref="N24:P24"/>
    <mergeCell ref="Q24:S24"/>
    <mergeCell ref="U24:W24"/>
    <mergeCell ref="X24:Z24"/>
    <mergeCell ref="AB24:AD24"/>
    <mergeCell ref="AE24:AG24"/>
    <mergeCell ref="AI24:AK24"/>
    <mergeCell ref="AL24:AN24"/>
    <mergeCell ref="AP24:AR24"/>
    <mergeCell ref="G26:H26"/>
    <mergeCell ref="J26:K26"/>
    <mergeCell ref="M26:N26"/>
    <mergeCell ref="P26:Q26"/>
    <mergeCell ref="S26:T26"/>
    <mergeCell ref="G27:H27"/>
    <mergeCell ref="J27:K27"/>
    <mergeCell ref="M27:N27"/>
    <mergeCell ref="P27:Q27"/>
    <mergeCell ref="S27:T27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N31:AO31"/>
    <mergeCell ref="AQ31:AR31"/>
    <mergeCell ref="B32:B33"/>
    <mergeCell ref="AH32:AH33"/>
    <mergeCell ref="AI32:AI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B34:B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B36:B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S36:AS37"/>
    <mergeCell ref="AT36:AT37"/>
    <mergeCell ref="B38:B39"/>
    <mergeCell ref="AH38:AH39"/>
    <mergeCell ref="AI38:AI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R38:AR39"/>
    <mergeCell ref="AS38:AS39"/>
    <mergeCell ref="AT38:AT39"/>
    <mergeCell ref="B40:B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B42:B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B44:B45"/>
    <mergeCell ref="AH44:AH45"/>
    <mergeCell ref="AI44:AI45"/>
    <mergeCell ref="AJ44:AJ45"/>
    <mergeCell ref="AK44:AK45"/>
    <mergeCell ref="AL44:AL45"/>
    <mergeCell ref="AM44:AM45"/>
    <mergeCell ref="AN44:AN45"/>
    <mergeCell ref="AO44:AO45"/>
    <mergeCell ref="AP44:AP45"/>
    <mergeCell ref="AQ44:AQ45"/>
    <mergeCell ref="AR44:AR45"/>
    <mergeCell ref="AS44:AS45"/>
    <mergeCell ref="AT44:AT45"/>
    <mergeCell ref="B46:B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AN50:AN51"/>
    <mergeCell ref="AO50:AO51"/>
    <mergeCell ref="AN48:AN49"/>
    <mergeCell ref="AO48:AO49"/>
    <mergeCell ref="B48:B49"/>
    <mergeCell ref="AH48:AH49"/>
    <mergeCell ref="AI48:AI49"/>
    <mergeCell ref="AJ48:AJ49"/>
    <mergeCell ref="AK48:AK49"/>
    <mergeCell ref="AL48:AL49"/>
    <mergeCell ref="AP48:AP49"/>
    <mergeCell ref="B50:B51"/>
    <mergeCell ref="AH50:AH51"/>
    <mergeCell ref="AI50:AI51"/>
    <mergeCell ref="AJ50:AJ51"/>
    <mergeCell ref="AK50:AK51"/>
    <mergeCell ref="AL50:AL51"/>
    <mergeCell ref="AP50:AP51"/>
    <mergeCell ref="AM48:AM49"/>
    <mergeCell ref="AM50:AM51"/>
    <mergeCell ref="AQ50:AQ51"/>
    <mergeCell ref="AR50:AR51"/>
    <mergeCell ref="AS50:AS51"/>
    <mergeCell ref="AT50:AT51"/>
    <mergeCell ref="AT48:AT49"/>
    <mergeCell ref="AQ48:AQ49"/>
    <mergeCell ref="AR48:AR49"/>
    <mergeCell ref="AS48:AS49"/>
    <mergeCell ref="C10:G10"/>
    <mergeCell ref="C21:G21"/>
    <mergeCell ref="C11:G11"/>
    <mergeCell ref="C12:G12"/>
    <mergeCell ref="C13:G13"/>
    <mergeCell ref="C14:G14"/>
    <mergeCell ref="C4:G4"/>
    <mergeCell ref="C5:G5"/>
    <mergeCell ref="C6:G6"/>
    <mergeCell ref="C7:G7"/>
    <mergeCell ref="C8:G8"/>
    <mergeCell ref="C9:G9"/>
    <mergeCell ref="C22:G22"/>
    <mergeCell ref="C23:G23"/>
    <mergeCell ref="C24:G24"/>
    <mergeCell ref="C15:G15"/>
    <mergeCell ref="C16:G16"/>
    <mergeCell ref="C17:G17"/>
    <mergeCell ref="C18:G18"/>
    <mergeCell ref="C19:G19"/>
    <mergeCell ref="C20:G2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1"/>
  <sheetViews>
    <sheetView showGridLines="0" zoomScale="85" zoomScaleNormal="85" zoomScaleSheetLayoutView="100" zoomScalePageLayoutView="0" workbookViewId="0" topLeftCell="A1">
      <selection activeCell="L7" sqref="L7:N7"/>
    </sheetView>
  </sheetViews>
  <sheetFormatPr defaultColWidth="13.00390625" defaultRowHeight="13.5"/>
  <cols>
    <col min="1" max="1" width="12.625" style="6" customWidth="1"/>
    <col min="2" max="2" width="20.625" style="5" customWidth="1"/>
    <col min="3" max="3" width="8.875" style="5" customWidth="1"/>
    <col min="4" max="4" width="3.625" style="5" customWidth="1"/>
    <col min="5" max="6" width="8.875" style="5" customWidth="1"/>
    <col min="7" max="7" width="3.625" style="5" customWidth="1"/>
    <col min="8" max="9" width="8.875" style="5" customWidth="1"/>
    <col min="10" max="10" width="3.625" style="5" customWidth="1"/>
    <col min="11" max="12" width="8.875" style="5" customWidth="1"/>
    <col min="13" max="13" width="3.625" style="5" customWidth="1"/>
    <col min="14" max="15" width="8.875" style="5" customWidth="1"/>
    <col min="16" max="16" width="3.625" style="5" customWidth="1"/>
    <col min="17" max="17" width="8.875" style="5" customWidth="1"/>
    <col min="18" max="16384" width="13.00390625" style="5" customWidth="1"/>
  </cols>
  <sheetData>
    <row r="1" spans="1:17" s="4" customFormat="1" ht="39.75" customHeight="1" thickBot="1">
      <c r="A1" s="137" t="str">
        <f>'組合せ (前期)'!A1</f>
        <v>&lt;2016年度&gt; こくみん共済U-12サッカーリーグin大分地区</v>
      </c>
      <c r="B1" s="2"/>
      <c r="C1" s="3"/>
      <c r="D1" s="3"/>
      <c r="E1" s="3"/>
      <c r="F1" s="3"/>
      <c r="K1" s="353" t="s">
        <v>360</v>
      </c>
      <c r="L1" s="354"/>
      <c r="M1" s="355"/>
      <c r="O1" s="351" t="s">
        <v>343</v>
      </c>
      <c r="P1" s="460"/>
      <c r="Q1" s="352"/>
    </row>
    <row r="2" spans="1:20" ht="39.75" customHeight="1" thickBot="1">
      <c r="A2" s="9" t="s">
        <v>15</v>
      </c>
      <c r="B2" s="124">
        <f>'組合せ (前期)'!B17</f>
        <v>0</v>
      </c>
      <c r="C2" s="474">
        <f>'組合せ (前期)'!B18</f>
        <v>0</v>
      </c>
      <c r="D2" s="474"/>
      <c r="E2" s="474"/>
      <c r="K2" s="8"/>
      <c r="O2" s="459" t="s">
        <v>260</v>
      </c>
      <c r="P2" s="459"/>
      <c r="Q2" s="459"/>
      <c r="R2" s="143"/>
      <c r="S2" s="143"/>
      <c r="T2" s="143"/>
    </row>
    <row r="3" spans="1:17" ht="21.75" customHeight="1" thickBot="1">
      <c r="A3" s="214" t="s">
        <v>14</v>
      </c>
      <c r="B3" s="215" t="s">
        <v>11</v>
      </c>
      <c r="C3" s="473" t="s">
        <v>16</v>
      </c>
      <c r="D3" s="473"/>
      <c r="E3" s="473"/>
      <c r="F3" s="467" t="s">
        <v>51</v>
      </c>
      <c r="G3" s="468"/>
      <c r="H3" s="469"/>
      <c r="I3" s="467" t="s">
        <v>52</v>
      </c>
      <c r="J3" s="468"/>
      <c r="K3" s="469"/>
      <c r="L3" s="467" t="s">
        <v>53</v>
      </c>
      <c r="M3" s="468"/>
      <c r="N3" s="469"/>
      <c r="O3" s="467" t="s">
        <v>54</v>
      </c>
      <c r="P3" s="468"/>
      <c r="Q3" s="470"/>
    </row>
    <row r="4" spans="1:22" ht="21.75" customHeight="1">
      <c r="A4" s="61" t="s">
        <v>331</v>
      </c>
      <c r="B4" s="216" t="s">
        <v>262</v>
      </c>
      <c r="C4" s="97" t="str">
        <f>E25</f>
        <v>滝尾下郡</v>
      </c>
      <c r="D4" s="98" t="s">
        <v>17</v>
      </c>
      <c r="E4" s="99" t="str">
        <f>H25</f>
        <v>リノス</v>
      </c>
      <c r="F4" s="97" t="str">
        <f>K25</f>
        <v>判田</v>
      </c>
      <c r="G4" s="98" t="s">
        <v>17</v>
      </c>
      <c r="H4" s="99" t="str">
        <f>N25</f>
        <v>明野東</v>
      </c>
      <c r="I4" s="97" t="str">
        <f>Q25</f>
        <v>ヴィンクラッソ</v>
      </c>
      <c r="J4" s="98" t="s">
        <v>17</v>
      </c>
      <c r="K4" s="99" t="str">
        <f>E25</f>
        <v>滝尾下郡</v>
      </c>
      <c r="L4" s="97" t="str">
        <f>H25</f>
        <v>リノス</v>
      </c>
      <c r="M4" s="98" t="s">
        <v>17</v>
      </c>
      <c r="N4" s="99" t="str">
        <f>K25</f>
        <v>判田</v>
      </c>
      <c r="O4" s="97" t="str">
        <f>N25</f>
        <v>明野東</v>
      </c>
      <c r="P4" s="98" t="s">
        <v>17</v>
      </c>
      <c r="Q4" s="100" t="str">
        <f>Q25</f>
        <v>ヴィンクラッソ</v>
      </c>
      <c r="S4" s="8"/>
      <c r="T4" s="8"/>
      <c r="U4" s="8"/>
      <c r="V4" s="8"/>
    </row>
    <row r="5" spans="1:22" ht="21.75" customHeight="1">
      <c r="A5" s="136">
        <v>42582</v>
      </c>
      <c r="B5" s="212" t="s">
        <v>261</v>
      </c>
      <c r="C5" s="461" t="str">
        <f>K25</f>
        <v>判田</v>
      </c>
      <c r="D5" s="462"/>
      <c r="E5" s="471"/>
      <c r="F5" s="461" t="str">
        <f>E25</f>
        <v>滝尾下郡</v>
      </c>
      <c r="G5" s="462"/>
      <c r="H5" s="471"/>
      <c r="I5" s="461" t="str">
        <f>N25</f>
        <v>明野東</v>
      </c>
      <c r="J5" s="462"/>
      <c r="K5" s="471"/>
      <c r="L5" s="461" t="str">
        <f>Q25</f>
        <v>ヴィンクラッソ</v>
      </c>
      <c r="M5" s="462"/>
      <c r="N5" s="471"/>
      <c r="O5" s="461" t="str">
        <f>H25</f>
        <v>リノス</v>
      </c>
      <c r="P5" s="462"/>
      <c r="Q5" s="463"/>
      <c r="S5" s="8"/>
      <c r="T5" s="8"/>
      <c r="U5" s="8"/>
      <c r="V5" s="8"/>
    </row>
    <row r="6" spans="1:17" ht="21.75" customHeight="1">
      <c r="A6" s="61" t="s">
        <v>132</v>
      </c>
      <c r="B6" s="217" t="s">
        <v>263</v>
      </c>
      <c r="C6" s="101" t="str">
        <f>E26</f>
        <v>ブルーウイングB</v>
      </c>
      <c r="D6" s="102" t="s">
        <v>17</v>
      </c>
      <c r="E6" s="103" t="str">
        <f>H26</f>
        <v>カティオーラ高城B</v>
      </c>
      <c r="F6" s="101" t="str">
        <f>K26</f>
        <v>敷戸</v>
      </c>
      <c r="G6" s="102" t="s">
        <v>17</v>
      </c>
      <c r="H6" s="103" t="str">
        <f>N26</f>
        <v>カティオーラ七瀬</v>
      </c>
      <c r="I6" s="101" t="str">
        <f>Q26</f>
        <v>横瀬西</v>
      </c>
      <c r="J6" s="102" t="s">
        <v>17</v>
      </c>
      <c r="K6" s="103" t="str">
        <f>E26</f>
        <v>ブルーウイングB</v>
      </c>
      <c r="L6" s="101" t="str">
        <f>H26</f>
        <v>カティオーラ高城B</v>
      </c>
      <c r="M6" s="102" t="s">
        <v>17</v>
      </c>
      <c r="N6" s="103" t="str">
        <f>K26</f>
        <v>敷戸</v>
      </c>
      <c r="O6" s="101" t="str">
        <f>N26</f>
        <v>カティオーラ七瀬</v>
      </c>
      <c r="P6" s="102" t="s">
        <v>17</v>
      </c>
      <c r="Q6" s="104" t="str">
        <f>Q26</f>
        <v>横瀬西</v>
      </c>
    </row>
    <row r="7" spans="1:17" ht="21.75" customHeight="1" thickBot="1">
      <c r="A7" s="7"/>
      <c r="B7" s="213" t="s">
        <v>264</v>
      </c>
      <c r="C7" s="464" t="str">
        <f>Q26</f>
        <v>横瀬西</v>
      </c>
      <c r="D7" s="465"/>
      <c r="E7" s="472"/>
      <c r="F7" s="464" t="str">
        <f>E26</f>
        <v>ブルーウイングB</v>
      </c>
      <c r="G7" s="465"/>
      <c r="H7" s="472"/>
      <c r="I7" s="464" t="str">
        <f>K26</f>
        <v>敷戸</v>
      </c>
      <c r="J7" s="465"/>
      <c r="K7" s="472"/>
      <c r="L7" s="464" t="str">
        <f>N26</f>
        <v>カティオーラ七瀬</v>
      </c>
      <c r="M7" s="465"/>
      <c r="N7" s="472"/>
      <c r="O7" s="464" t="str">
        <f>H26</f>
        <v>カティオーラ高城B</v>
      </c>
      <c r="P7" s="465"/>
      <c r="Q7" s="466"/>
    </row>
    <row r="8" spans="1:17" ht="21.75" customHeight="1">
      <c r="A8" s="61" t="s">
        <v>332</v>
      </c>
      <c r="B8" s="216" t="s">
        <v>262</v>
      </c>
      <c r="C8" s="97" t="str">
        <f>Q25</f>
        <v>ヴィンクラッソ</v>
      </c>
      <c r="D8" s="98" t="s">
        <v>17</v>
      </c>
      <c r="E8" s="99" t="str">
        <f>N26</f>
        <v>カティオーラ七瀬</v>
      </c>
      <c r="F8" s="97" t="str">
        <f>Q26</f>
        <v>横瀬西</v>
      </c>
      <c r="G8" s="98" t="s">
        <v>17</v>
      </c>
      <c r="H8" s="99" t="str">
        <f>K26</f>
        <v>敷戸</v>
      </c>
      <c r="I8" s="97" t="str">
        <f>K25</f>
        <v>判田</v>
      </c>
      <c r="J8" s="98" t="s">
        <v>17</v>
      </c>
      <c r="K8" s="99" t="str">
        <f>N26</f>
        <v>カティオーラ七瀬</v>
      </c>
      <c r="L8" s="97"/>
      <c r="M8" s="98"/>
      <c r="N8" s="98"/>
      <c r="O8" s="98"/>
      <c r="P8" s="98"/>
      <c r="Q8" s="100"/>
    </row>
    <row r="9" spans="1:17" ht="21.75" customHeight="1">
      <c r="A9" s="136">
        <v>42589</v>
      </c>
      <c r="B9" s="212" t="s">
        <v>261</v>
      </c>
      <c r="C9" s="461" t="str">
        <f>Q26</f>
        <v>横瀬西</v>
      </c>
      <c r="D9" s="462"/>
      <c r="E9" s="471"/>
      <c r="F9" s="461" t="str">
        <f>Q25</f>
        <v>ヴィンクラッソ</v>
      </c>
      <c r="G9" s="462"/>
      <c r="H9" s="471"/>
      <c r="I9" s="461" t="str">
        <f>K26</f>
        <v>敷戸</v>
      </c>
      <c r="J9" s="462"/>
      <c r="K9" s="471"/>
      <c r="L9" s="108"/>
      <c r="M9" s="109"/>
      <c r="N9" s="109"/>
      <c r="O9" s="109"/>
      <c r="P9" s="109"/>
      <c r="Q9" s="110"/>
    </row>
    <row r="10" spans="1:17" ht="21.75" customHeight="1">
      <c r="A10" s="61" t="s">
        <v>132</v>
      </c>
      <c r="B10" s="217" t="s">
        <v>263</v>
      </c>
      <c r="C10" s="101" t="str">
        <f>N25</f>
        <v>明野東</v>
      </c>
      <c r="D10" s="102" t="s">
        <v>17</v>
      </c>
      <c r="E10" s="103" t="str">
        <f>H26</f>
        <v>カティオーラ高城B</v>
      </c>
      <c r="F10" s="101" t="str">
        <f>H25</f>
        <v>リノス</v>
      </c>
      <c r="G10" s="102" t="s">
        <v>17</v>
      </c>
      <c r="H10" s="103" t="str">
        <f>E26</f>
        <v>ブルーウイングB</v>
      </c>
      <c r="I10" s="101" t="str">
        <f>N25</f>
        <v>明野東</v>
      </c>
      <c r="J10" s="102" t="s">
        <v>17</v>
      </c>
      <c r="K10" s="103" t="str">
        <f>E25</f>
        <v>滝尾下郡</v>
      </c>
      <c r="L10" s="108"/>
      <c r="M10" s="109"/>
      <c r="N10" s="109"/>
      <c r="O10" s="109"/>
      <c r="P10" s="109"/>
      <c r="Q10" s="110"/>
    </row>
    <row r="11" spans="1:17" ht="21.75" customHeight="1" thickBot="1">
      <c r="A11" s="7"/>
      <c r="B11" s="213" t="s">
        <v>264</v>
      </c>
      <c r="C11" s="464" t="str">
        <f>H25</f>
        <v>リノス</v>
      </c>
      <c r="D11" s="465"/>
      <c r="E11" s="472"/>
      <c r="F11" s="464" t="str">
        <f>N25</f>
        <v>明野東</v>
      </c>
      <c r="G11" s="465"/>
      <c r="H11" s="472"/>
      <c r="I11" s="464" t="str">
        <f>E26</f>
        <v>ブルーウイングB</v>
      </c>
      <c r="J11" s="465"/>
      <c r="K11" s="472"/>
      <c r="L11" s="105"/>
      <c r="M11" s="106"/>
      <c r="N11" s="106"/>
      <c r="O11" s="106"/>
      <c r="P11" s="106"/>
      <c r="Q11" s="107"/>
    </row>
    <row r="12" spans="1:17" ht="21.75" customHeight="1">
      <c r="A12" s="61" t="s">
        <v>333</v>
      </c>
      <c r="B12" s="216" t="s">
        <v>262</v>
      </c>
      <c r="C12" s="97" t="str">
        <f>K26</f>
        <v>敷戸</v>
      </c>
      <c r="D12" s="98" t="s">
        <v>17</v>
      </c>
      <c r="E12" s="99" t="str">
        <f>H25</f>
        <v>リノス</v>
      </c>
      <c r="F12" s="97" t="str">
        <f>K25</f>
        <v>判田</v>
      </c>
      <c r="G12" s="98" t="s">
        <v>17</v>
      </c>
      <c r="H12" s="99" t="str">
        <f>H26</f>
        <v>カティオーラ高城B</v>
      </c>
      <c r="I12" s="97" t="str">
        <f>K26</f>
        <v>敷戸</v>
      </c>
      <c r="J12" s="98" t="s">
        <v>17</v>
      </c>
      <c r="K12" s="99" t="str">
        <f>E25</f>
        <v>滝尾下郡</v>
      </c>
      <c r="L12" s="97" t="str">
        <f>H25</f>
        <v>リノス</v>
      </c>
      <c r="M12" s="98" t="s">
        <v>17</v>
      </c>
      <c r="N12" s="99" t="str">
        <f>H26</f>
        <v>カティオーラ高城B</v>
      </c>
      <c r="O12" s="97" t="str">
        <f>E25</f>
        <v>滝尾下郡</v>
      </c>
      <c r="P12" s="98" t="s">
        <v>17</v>
      </c>
      <c r="Q12" s="100" t="str">
        <f>K25</f>
        <v>判田</v>
      </c>
    </row>
    <row r="13" spans="1:17" ht="21.75" customHeight="1">
      <c r="A13" s="136">
        <v>42617</v>
      </c>
      <c r="B13" s="212" t="s">
        <v>261</v>
      </c>
      <c r="C13" s="461" t="str">
        <f>K25</f>
        <v>判田</v>
      </c>
      <c r="D13" s="462"/>
      <c r="E13" s="471"/>
      <c r="F13" s="461" t="str">
        <f>K26</f>
        <v>敷戸</v>
      </c>
      <c r="G13" s="462"/>
      <c r="H13" s="471"/>
      <c r="I13" s="461" t="str">
        <f>H26</f>
        <v>カティオーラ高城B</v>
      </c>
      <c r="J13" s="462"/>
      <c r="K13" s="471"/>
      <c r="L13" s="461" t="str">
        <f>E25</f>
        <v>滝尾下郡</v>
      </c>
      <c r="M13" s="462"/>
      <c r="N13" s="471"/>
      <c r="O13" s="461" t="str">
        <f>H25</f>
        <v>リノス</v>
      </c>
      <c r="P13" s="462"/>
      <c r="Q13" s="463"/>
    </row>
    <row r="14" spans="1:17" ht="21.75" customHeight="1">
      <c r="A14" s="61" t="s">
        <v>132</v>
      </c>
      <c r="B14" s="217" t="s">
        <v>263</v>
      </c>
      <c r="C14" s="101" t="str">
        <f>N26</f>
        <v>カティオーラ七瀬</v>
      </c>
      <c r="D14" s="102" t="s">
        <v>17</v>
      </c>
      <c r="E14" s="103" t="str">
        <f>E26</f>
        <v>ブルーウイングB</v>
      </c>
      <c r="F14" s="101" t="str">
        <f>Q26</f>
        <v>横瀬西</v>
      </c>
      <c r="G14" s="102" t="s">
        <v>17</v>
      </c>
      <c r="H14" s="103" t="str">
        <f>Q25</f>
        <v>ヴィンクラッソ</v>
      </c>
      <c r="I14" s="101" t="str">
        <f>N25</f>
        <v>明野東</v>
      </c>
      <c r="J14" s="102" t="s">
        <v>17</v>
      </c>
      <c r="K14" s="103" t="str">
        <f>N26</f>
        <v>カティオーラ七瀬</v>
      </c>
      <c r="L14" s="101" t="str">
        <f>E26</f>
        <v>ブルーウイングB</v>
      </c>
      <c r="M14" s="102" t="s">
        <v>17</v>
      </c>
      <c r="N14" s="103" t="str">
        <f>Q25</f>
        <v>ヴィンクラッソ</v>
      </c>
      <c r="O14" s="101" t="str">
        <f>N25</f>
        <v>明野東</v>
      </c>
      <c r="P14" s="102" t="s">
        <v>17</v>
      </c>
      <c r="Q14" s="104" t="str">
        <f>Q26</f>
        <v>横瀬西</v>
      </c>
    </row>
    <row r="15" spans="1:17" ht="21.75" customHeight="1" thickBot="1">
      <c r="A15" s="7"/>
      <c r="B15" s="213" t="s">
        <v>264</v>
      </c>
      <c r="C15" s="464" t="str">
        <f>Q25</f>
        <v>ヴィンクラッソ</v>
      </c>
      <c r="D15" s="465"/>
      <c r="E15" s="472"/>
      <c r="F15" s="464" t="str">
        <f>N26</f>
        <v>カティオーラ七瀬</v>
      </c>
      <c r="G15" s="465"/>
      <c r="H15" s="472"/>
      <c r="I15" s="464" t="str">
        <f>Q26</f>
        <v>横瀬西</v>
      </c>
      <c r="J15" s="465"/>
      <c r="K15" s="472"/>
      <c r="L15" s="464" t="str">
        <f>N25</f>
        <v>明野東</v>
      </c>
      <c r="M15" s="465"/>
      <c r="N15" s="472"/>
      <c r="O15" s="464" t="str">
        <f>E26</f>
        <v>ブルーウイングB</v>
      </c>
      <c r="P15" s="465"/>
      <c r="Q15" s="466"/>
    </row>
    <row r="16" spans="1:17" ht="21.75" customHeight="1">
      <c r="A16" s="61" t="s">
        <v>334</v>
      </c>
      <c r="B16" s="216" t="s">
        <v>262</v>
      </c>
      <c r="C16" s="97" t="str">
        <f>E25</f>
        <v>滝尾下郡</v>
      </c>
      <c r="D16" s="98" t="s">
        <v>17</v>
      </c>
      <c r="E16" s="99" t="str">
        <f>N26</f>
        <v>カティオーラ七瀬</v>
      </c>
      <c r="F16" s="97" t="str">
        <f>H25</f>
        <v>リノス</v>
      </c>
      <c r="G16" s="98" t="s">
        <v>17</v>
      </c>
      <c r="H16" s="99" t="str">
        <f>Q26</f>
        <v>横瀬西</v>
      </c>
      <c r="I16" s="97" t="str">
        <f>H26</f>
        <v>カティオーラ高城B</v>
      </c>
      <c r="J16" s="98" t="s">
        <v>17</v>
      </c>
      <c r="K16" s="99" t="str">
        <f>E25</f>
        <v>滝尾下郡</v>
      </c>
      <c r="L16" s="97" t="str">
        <f>N26</f>
        <v>カティオーラ七瀬</v>
      </c>
      <c r="M16" s="98" t="s">
        <v>17</v>
      </c>
      <c r="N16" s="99" t="str">
        <f>H25</f>
        <v>リノス</v>
      </c>
      <c r="O16" s="97" t="str">
        <f>Q26</f>
        <v>横瀬西</v>
      </c>
      <c r="P16" s="98" t="s">
        <v>17</v>
      </c>
      <c r="Q16" s="100" t="str">
        <f>H26</f>
        <v>カティオーラ高城B</v>
      </c>
    </row>
    <row r="17" spans="1:17" ht="21.75" customHeight="1">
      <c r="A17" s="136">
        <v>42631</v>
      </c>
      <c r="B17" s="212" t="s">
        <v>261</v>
      </c>
      <c r="C17" s="461" t="str">
        <f>Q26</f>
        <v>横瀬西</v>
      </c>
      <c r="D17" s="462"/>
      <c r="E17" s="471"/>
      <c r="F17" s="461" t="str">
        <f>E25</f>
        <v>滝尾下郡</v>
      </c>
      <c r="G17" s="462"/>
      <c r="H17" s="471"/>
      <c r="I17" s="461" t="str">
        <f>H25</f>
        <v>リノス</v>
      </c>
      <c r="J17" s="462"/>
      <c r="K17" s="471"/>
      <c r="L17" s="461" t="str">
        <f>H26</f>
        <v>カティオーラ高城B</v>
      </c>
      <c r="M17" s="462"/>
      <c r="N17" s="471"/>
      <c r="O17" s="461" t="str">
        <f>N26</f>
        <v>カティオーラ七瀬</v>
      </c>
      <c r="P17" s="462"/>
      <c r="Q17" s="463"/>
    </row>
    <row r="18" spans="1:17" ht="21.75" customHeight="1">
      <c r="A18" s="61" t="s">
        <v>132</v>
      </c>
      <c r="B18" s="217" t="s">
        <v>263</v>
      </c>
      <c r="C18" s="101" t="str">
        <f>K25</f>
        <v>判田</v>
      </c>
      <c r="D18" s="102" t="s">
        <v>17</v>
      </c>
      <c r="E18" s="103" t="str">
        <f>Q25</f>
        <v>ヴィンクラッソ</v>
      </c>
      <c r="F18" s="101" t="str">
        <f>N25</f>
        <v>明野東</v>
      </c>
      <c r="G18" s="102" t="s">
        <v>17</v>
      </c>
      <c r="H18" s="103" t="str">
        <f>K26</f>
        <v>敷戸</v>
      </c>
      <c r="I18" s="101" t="str">
        <f>E26</f>
        <v>ブルーウイングB</v>
      </c>
      <c r="J18" s="102" t="s">
        <v>17</v>
      </c>
      <c r="K18" s="103" t="str">
        <f>K25</f>
        <v>判田</v>
      </c>
      <c r="L18" s="101" t="str">
        <f>Q25</f>
        <v>ヴィンクラッソ</v>
      </c>
      <c r="M18" s="102" t="s">
        <v>17</v>
      </c>
      <c r="N18" s="103" t="str">
        <f>K26</f>
        <v>敷戸</v>
      </c>
      <c r="O18" s="101" t="str">
        <f>N25</f>
        <v>明野東</v>
      </c>
      <c r="P18" s="102" t="s">
        <v>17</v>
      </c>
      <c r="Q18" s="104" t="str">
        <f>E26</f>
        <v>ブルーウイングB</v>
      </c>
    </row>
    <row r="19" spans="1:17" ht="21.75" customHeight="1" thickBot="1">
      <c r="A19" s="7"/>
      <c r="B19" s="213" t="s">
        <v>264</v>
      </c>
      <c r="C19" s="464" t="str">
        <f>N25</f>
        <v>明野東</v>
      </c>
      <c r="D19" s="465"/>
      <c r="E19" s="472"/>
      <c r="F19" s="464" t="str">
        <f>K25</f>
        <v>判田</v>
      </c>
      <c r="G19" s="465"/>
      <c r="H19" s="472"/>
      <c r="I19" s="464" t="str">
        <f>K26</f>
        <v>敷戸</v>
      </c>
      <c r="J19" s="465"/>
      <c r="K19" s="472"/>
      <c r="L19" s="464" t="str">
        <f>E26</f>
        <v>ブルーウイングB</v>
      </c>
      <c r="M19" s="465"/>
      <c r="N19" s="472"/>
      <c r="O19" s="464" t="str">
        <f>Q25</f>
        <v>ヴィンクラッソ</v>
      </c>
      <c r="P19" s="465"/>
      <c r="Q19" s="466"/>
    </row>
    <row r="20" spans="1:17" ht="21.75" customHeight="1">
      <c r="A20" s="61" t="s">
        <v>335</v>
      </c>
      <c r="B20" s="216" t="s">
        <v>262</v>
      </c>
      <c r="C20" s="97" t="str">
        <f>E25</f>
        <v>滝尾下郡</v>
      </c>
      <c r="D20" s="98" t="s">
        <v>17</v>
      </c>
      <c r="E20" s="99" t="str">
        <f>E26</f>
        <v>ブルーウイングB</v>
      </c>
      <c r="F20" s="97" t="str">
        <f>Q26</f>
        <v>横瀬西</v>
      </c>
      <c r="G20" s="98" t="s">
        <v>17</v>
      </c>
      <c r="H20" s="99" t="str">
        <f>K25</f>
        <v>判田</v>
      </c>
      <c r="I20" s="97" t="str">
        <f>E26</f>
        <v>ブルーウイングB</v>
      </c>
      <c r="J20" s="98" t="s">
        <v>17</v>
      </c>
      <c r="K20" s="99" t="str">
        <f>K26</f>
        <v>敷戸</v>
      </c>
      <c r="L20" s="97" t="str">
        <f>E25</f>
        <v>滝尾下郡</v>
      </c>
      <c r="M20" s="98" t="s">
        <v>17</v>
      </c>
      <c r="N20" s="99" t="str">
        <f>Q26</f>
        <v>横瀬西</v>
      </c>
      <c r="O20" s="97" t="str">
        <f>K25</f>
        <v>判田</v>
      </c>
      <c r="P20" s="98" t="s">
        <v>17</v>
      </c>
      <c r="Q20" s="100" t="str">
        <f>K26</f>
        <v>敷戸</v>
      </c>
    </row>
    <row r="21" spans="1:17" ht="21.75" customHeight="1">
      <c r="A21" s="136">
        <v>42645</v>
      </c>
      <c r="B21" s="212" t="s">
        <v>261</v>
      </c>
      <c r="C21" s="461" t="str">
        <f>Q26</f>
        <v>横瀬西</v>
      </c>
      <c r="D21" s="462"/>
      <c r="E21" s="471"/>
      <c r="F21" s="461" t="str">
        <f>E26</f>
        <v>ブルーウイングB</v>
      </c>
      <c r="G21" s="462"/>
      <c r="H21" s="471"/>
      <c r="I21" s="461" t="str">
        <f>K25</f>
        <v>判田</v>
      </c>
      <c r="J21" s="462"/>
      <c r="K21" s="471"/>
      <c r="L21" s="461" t="str">
        <f>K26</f>
        <v>敷戸</v>
      </c>
      <c r="M21" s="462"/>
      <c r="N21" s="471"/>
      <c r="O21" s="461" t="str">
        <f>E25</f>
        <v>滝尾下郡</v>
      </c>
      <c r="P21" s="462"/>
      <c r="Q21" s="463"/>
    </row>
    <row r="22" spans="1:17" ht="21.75" customHeight="1">
      <c r="A22" s="61" t="s">
        <v>132</v>
      </c>
      <c r="B22" s="217" t="s">
        <v>263</v>
      </c>
      <c r="C22" s="101" t="str">
        <f>Q25</f>
        <v>ヴィンクラッソ</v>
      </c>
      <c r="D22" s="102" t="s">
        <v>17</v>
      </c>
      <c r="E22" s="103" t="str">
        <f>H26</f>
        <v>カティオーラ高城B</v>
      </c>
      <c r="F22" s="101" t="str">
        <f>N25</f>
        <v>明野東</v>
      </c>
      <c r="G22" s="102" t="s">
        <v>17</v>
      </c>
      <c r="H22" s="103" t="str">
        <f>H25</f>
        <v>リノス</v>
      </c>
      <c r="I22" s="101" t="str">
        <f>H26</f>
        <v>カティオーラ高城B</v>
      </c>
      <c r="J22" s="102" t="s">
        <v>17</v>
      </c>
      <c r="K22" s="103" t="str">
        <f>N26</f>
        <v>カティオーラ七瀬</v>
      </c>
      <c r="L22" s="101" t="str">
        <f>Q25</f>
        <v>ヴィンクラッソ</v>
      </c>
      <c r="M22" s="102" t="s">
        <v>17</v>
      </c>
      <c r="N22" s="103" t="str">
        <f>H25</f>
        <v>リノス</v>
      </c>
      <c r="O22" s="101"/>
      <c r="P22" s="102"/>
      <c r="Q22" s="104"/>
    </row>
    <row r="23" spans="1:17" ht="21.75" customHeight="1" thickBot="1">
      <c r="A23" s="7"/>
      <c r="B23" s="213" t="s">
        <v>264</v>
      </c>
      <c r="C23" s="464" t="str">
        <f>N26</f>
        <v>カティオーラ七瀬</v>
      </c>
      <c r="D23" s="465"/>
      <c r="E23" s="472"/>
      <c r="F23" s="464" t="str">
        <f>Q25</f>
        <v>ヴィンクラッソ</v>
      </c>
      <c r="G23" s="465"/>
      <c r="H23" s="472"/>
      <c r="I23" s="464" t="str">
        <f>H25</f>
        <v>リノス</v>
      </c>
      <c r="J23" s="465"/>
      <c r="K23" s="472"/>
      <c r="L23" s="464" t="str">
        <f>H26</f>
        <v>カティオーラ高城B</v>
      </c>
      <c r="M23" s="465"/>
      <c r="N23" s="472"/>
      <c r="O23" s="105"/>
      <c r="P23" s="106"/>
      <c r="Q23" s="107"/>
    </row>
    <row r="24" spans="1:17" ht="12.75">
      <c r="A24" s="218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218"/>
      <c r="B25" s="123"/>
      <c r="C25" s="123" t="s">
        <v>31</v>
      </c>
      <c r="D25" s="123"/>
      <c r="E25" s="142" t="str">
        <f>'組合せ (後期)'!E20</f>
        <v>滝尾下郡</v>
      </c>
      <c r="F25" s="123" t="s">
        <v>22</v>
      </c>
      <c r="G25" s="123"/>
      <c r="H25" s="142" t="str">
        <f>'組合せ (後期)'!E21</f>
        <v>リノス</v>
      </c>
      <c r="I25" s="123" t="s">
        <v>23</v>
      </c>
      <c r="J25" s="123"/>
      <c r="K25" s="142" t="str">
        <f>'組合せ (後期)'!E22</f>
        <v>判田</v>
      </c>
      <c r="L25" s="123" t="s">
        <v>24</v>
      </c>
      <c r="M25" s="123"/>
      <c r="N25" s="142" t="str">
        <f>'組合せ (後期)'!E23</f>
        <v>明野東</v>
      </c>
      <c r="O25" s="123" t="s">
        <v>25</v>
      </c>
      <c r="P25" s="123"/>
      <c r="Q25" s="142" t="str">
        <f>'組合せ (後期)'!E24</f>
        <v>ヴィンクラッソ</v>
      </c>
    </row>
    <row r="26" spans="1:17" ht="12.75">
      <c r="A26" s="218"/>
      <c r="B26" s="123"/>
      <c r="C26" s="123" t="s">
        <v>26</v>
      </c>
      <c r="D26" s="123"/>
      <c r="E26" s="142" t="str">
        <f>'組合せ (後期)'!E25</f>
        <v>ブルーウイングB</v>
      </c>
      <c r="F26" s="123" t="s">
        <v>27</v>
      </c>
      <c r="G26" s="123"/>
      <c r="H26" s="142" t="str">
        <f>'組合せ (後期)'!E26</f>
        <v>カティオーラ高城B</v>
      </c>
      <c r="I26" s="123" t="s">
        <v>28</v>
      </c>
      <c r="J26" s="123"/>
      <c r="K26" s="142" t="str">
        <f>'組合せ (後期)'!E27</f>
        <v>敷戸</v>
      </c>
      <c r="L26" s="123" t="s">
        <v>29</v>
      </c>
      <c r="M26" s="123"/>
      <c r="N26" s="142" t="str">
        <f>'組合せ (後期)'!E28</f>
        <v>カティオーラ七瀬</v>
      </c>
      <c r="O26" s="123" t="s">
        <v>30</v>
      </c>
      <c r="P26" s="123"/>
      <c r="Q26" s="142" t="str">
        <f>'組合せ (後期)'!E29</f>
        <v>横瀬西</v>
      </c>
    </row>
    <row r="28" spans="3:9" ht="12.75">
      <c r="C28" s="8"/>
      <c r="D28" s="8"/>
      <c r="E28" s="8"/>
      <c r="F28" s="8"/>
      <c r="G28" s="8"/>
      <c r="H28" s="8"/>
      <c r="I28" s="8"/>
    </row>
    <row r="29" spans="3:9" ht="12.75">
      <c r="C29" s="8"/>
      <c r="D29" s="8"/>
      <c r="E29" s="8"/>
      <c r="F29" s="8"/>
      <c r="G29" s="8"/>
      <c r="H29" s="8"/>
      <c r="I29" s="8"/>
    </row>
    <row r="30" spans="3:9" ht="12.75">
      <c r="C30" s="8"/>
      <c r="D30" s="8"/>
      <c r="E30" s="8"/>
      <c r="F30" s="8"/>
      <c r="G30" s="8"/>
      <c r="H30" s="8"/>
      <c r="I30" s="8"/>
    </row>
    <row r="31" spans="3:9" ht="12.75">
      <c r="C31" s="8"/>
      <c r="D31" s="8"/>
      <c r="E31" s="8"/>
      <c r="F31" s="8"/>
      <c r="G31" s="8"/>
      <c r="H31" s="8"/>
      <c r="I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ht="12.75">
      <c r="C40" s="8"/>
    </row>
    <row r="41" ht="12.75">
      <c r="C41" s="8"/>
    </row>
  </sheetData>
  <sheetProtection/>
  <mergeCells count="54">
    <mergeCell ref="F3:H3"/>
    <mergeCell ref="I3:K3"/>
    <mergeCell ref="L3:N3"/>
    <mergeCell ref="O3:Q3"/>
    <mergeCell ref="C5:E5"/>
    <mergeCell ref="F5:H5"/>
    <mergeCell ref="I5:K5"/>
    <mergeCell ref="L5:N5"/>
    <mergeCell ref="O5:Q5"/>
    <mergeCell ref="K1:M1"/>
    <mergeCell ref="O1:Q1"/>
    <mergeCell ref="C2:E2"/>
    <mergeCell ref="O2:Q2"/>
    <mergeCell ref="C3:E3"/>
    <mergeCell ref="I11:K11"/>
    <mergeCell ref="C7:E7"/>
    <mergeCell ref="F7:H7"/>
    <mergeCell ref="I7:K7"/>
    <mergeCell ref="L7:N7"/>
    <mergeCell ref="O7:Q7"/>
    <mergeCell ref="C13:E13"/>
    <mergeCell ref="F13:H13"/>
    <mergeCell ref="I13:K13"/>
    <mergeCell ref="L13:N13"/>
    <mergeCell ref="O13:Q13"/>
    <mergeCell ref="C9:E9"/>
    <mergeCell ref="F9:H9"/>
    <mergeCell ref="I9:K9"/>
    <mergeCell ref="C11:E11"/>
    <mergeCell ref="F11:H11"/>
    <mergeCell ref="C17:E17"/>
    <mergeCell ref="F17:H17"/>
    <mergeCell ref="I17:K17"/>
    <mergeCell ref="L17:N17"/>
    <mergeCell ref="O17:Q17"/>
    <mergeCell ref="C15:E15"/>
    <mergeCell ref="F15:H15"/>
    <mergeCell ref="I15:K15"/>
    <mergeCell ref="L15:N15"/>
    <mergeCell ref="O15:Q15"/>
    <mergeCell ref="O21:Q21"/>
    <mergeCell ref="C19:E19"/>
    <mergeCell ref="F19:H19"/>
    <mergeCell ref="I19:K19"/>
    <mergeCell ref="L19:N19"/>
    <mergeCell ref="O19:Q19"/>
    <mergeCell ref="C23:E23"/>
    <mergeCell ref="F23:H23"/>
    <mergeCell ref="I23:K23"/>
    <mergeCell ref="L23:N23"/>
    <mergeCell ref="C21:E21"/>
    <mergeCell ref="F21:H21"/>
    <mergeCell ref="I21:K21"/>
    <mergeCell ref="L21:N2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mktty</dc:creator>
  <cp:keywords/>
  <dc:description/>
  <cp:lastModifiedBy>牧哲也</cp:lastModifiedBy>
  <cp:lastPrinted>2016-07-09T00:25:05Z</cp:lastPrinted>
  <dcterms:created xsi:type="dcterms:W3CDTF">1997-01-08T22:48:59Z</dcterms:created>
  <dcterms:modified xsi:type="dcterms:W3CDTF">2016-07-09T00:30:28Z</dcterms:modified>
  <cp:category/>
  <cp:version/>
  <cp:contentType/>
  <cp:contentStatus/>
</cp:coreProperties>
</file>